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sešit" defaultThemeVersion="124226"/>
  <mc:AlternateContent xmlns:mc="http://schemas.openxmlformats.org/markup-compatibility/2006">
    <mc:Choice Requires="x15">
      <x15ac:absPath xmlns:x15ac="http://schemas.microsoft.com/office/spreadsheetml/2010/11/ac" url="D:\HONZA\04 PRACOVNÍ\19-4414-01 VÝDEJ ZŠ PROVAZNICKÁ\DPS\"/>
    </mc:Choice>
  </mc:AlternateContent>
  <bookViews>
    <workbookView xWindow="-12" yWindow="-12" windowWidth="11640" windowHeight="9072" activeTab="1"/>
  </bookViews>
  <sheets>
    <sheet name="Titulni" sheetId="1" r:id="rId1"/>
    <sheet name="BKB-SM-6461" sheetId="6" r:id="rId2"/>
    <sheet name="Pomocny" sheetId="5" state="hidden" r:id="rId3"/>
  </sheets>
  <definedNames>
    <definedName name="Akce">Pomocny!$B$7</definedName>
    <definedName name="CisloDok">Pomocny!$B$1</definedName>
    <definedName name="Datum">Pomocny!$B$13</definedName>
    <definedName name="Kontroloval">Pomocny!$B$10</definedName>
    <definedName name="Objednatel">Pomocny!$B$2</definedName>
    <definedName name="ObjednatelAdr">Pomocny!$B$3</definedName>
    <definedName name="ObjednatelMesto">Pomocny!$B$4</definedName>
    <definedName name="_xlnm.Print_Area" localSheetId="0">Titulni!$A$1:$D$38</definedName>
    <definedName name="Obsah">Pomocny!$B$8</definedName>
    <definedName name="OLE_LINK3" localSheetId="0">Titulni!$D$31</definedName>
    <definedName name="PocetA4">Pomocny!$B$15</definedName>
    <definedName name="Schvalil">Pomocny!$B$12</definedName>
    <definedName name="Stupen">Pomocny!$B$14</definedName>
    <definedName name="Vypracoval">Pomocny!#REF!</definedName>
    <definedName name="Zakazka">Pomocny!$B$5</definedName>
    <definedName name="ZakazkaBKB">Pomocny!$B$6</definedName>
  </definedNames>
  <calcPr calcId="152511"/>
</workbook>
</file>

<file path=xl/calcChain.xml><?xml version="1.0" encoding="utf-8"?>
<calcChain xmlns="http://schemas.openxmlformats.org/spreadsheetml/2006/main">
  <c r="G90" i="6" l="1"/>
  <c r="G89" i="6"/>
  <c r="G82" i="6"/>
  <c r="G84" i="6" s="1"/>
  <c r="G76" i="6"/>
  <c r="G78" i="6" s="1"/>
  <c r="G69" i="6"/>
  <c r="G68" i="6"/>
  <c r="G61" i="6"/>
  <c r="G63" i="6" s="1"/>
  <c r="G54" i="6"/>
  <c r="G56" i="6" s="1"/>
  <c r="G46" i="6"/>
  <c r="G45" i="6"/>
  <c r="G44" i="6"/>
  <c r="G43" i="6"/>
  <c r="G42" i="6"/>
  <c r="G41" i="6"/>
  <c r="G39" i="6"/>
  <c r="G38" i="6"/>
  <c r="G37" i="6"/>
  <c r="G36" i="6"/>
  <c r="G28" i="6"/>
  <c r="G31" i="6" s="1"/>
  <c r="G20" i="6"/>
  <c r="G23" i="6" s="1"/>
  <c r="G10" i="6"/>
  <c r="G9" i="6"/>
  <c r="G8" i="6"/>
  <c r="G7" i="6"/>
  <c r="G4" i="6"/>
  <c r="F12" i="6" l="1"/>
  <c r="G12" i="6" s="1"/>
  <c r="G14" i="6" s="1"/>
  <c r="G91" i="6"/>
  <c r="G71" i="6"/>
  <c r="G49" i="6"/>
  <c r="D29" i="1"/>
  <c r="G51" i="6" l="1"/>
  <c r="G94" i="6"/>
  <c r="A30" i="1"/>
  <c r="C37" i="1" l="1"/>
  <c r="A37" i="1"/>
  <c r="D34" i="1"/>
  <c r="D33" i="1"/>
  <c r="D32" i="1"/>
  <c r="D31" i="1"/>
  <c r="A27" i="1"/>
</calcChain>
</file>

<file path=xl/sharedStrings.xml><?xml version="1.0" encoding="utf-8"?>
<sst xmlns="http://schemas.openxmlformats.org/spreadsheetml/2006/main" count="165" uniqueCount="136">
  <si>
    <t>VYPRACOVAL / MADE BY</t>
  </si>
  <si>
    <t>KONTROLOVAL / CHECKED</t>
  </si>
  <si>
    <t>SCHVÁLIL / APPROVED</t>
  </si>
  <si>
    <t>DATUM / DATE</t>
  </si>
  <si>
    <t>STUPEŇ / STAGE</t>
  </si>
  <si>
    <t>ZAKÁZKA / CONTRACT</t>
  </si>
  <si>
    <t>POČET A4 / NUMBER A4</t>
  </si>
  <si>
    <t>ARCHIVNÍ ČÍSLO / DOCUMENT No.:</t>
  </si>
  <si>
    <t>OBJEDNATEL / CLIENT:</t>
  </si>
  <si>
    <t>AKCE / ACTIVITY:</t>
  </si>
  <si>
    <t>OBSAH / TITLE:</t>
  </si>
  <si>
    <t>ARCHIVNÍ ČÍSLO OBJEDNATELE / CUSTOMER DOCUMENT No.:</t>
  </si>
  <si>
    <t>REV.:</t>
  </si>
  <si>
    <t>ÚPRAVA / DESCRIPTION</t>
  </si>
  <si>
    <t>TENTO DOKUMENT JE NAŠÍM DUŠEVNÍM VLASTNICTVÍM. BEZ PÍSEMNÉHO SOUHLASU FIRMY BKB METAL,  a.s. NESMÍ BÝT KOPÍROVÁN ANI POSKYTNUT TŘETÍM OSOBÁM.                                                                                                                                                       THIS DOCUMENT IS THE INTELECTUAL PROPERTY OF BKB METAL. COPYING OR SUBMITTING TO THIRD PARTIES WITHOUT THE PRIOR WRITTEN CONSENT OF BKB METAL IS FORBIDDEN.</t>
  </si>
  <si>
    <r>
      <t>BKB</t>
    </r>
    <r>
      <rPr>
        <i/>
        <sz val="24"/>
        <color indexed="10"/>
        <rFont val="Impact"/>
        <family val="2"/>
        <charset val="238"/>
      </rPr>
      <t>Metal, a.s.</t>
    </r>
  </si>
  <si>
    <r>
      <t></t>
    </r>
    <r>
      <rPr>
        <sz val="12"/>
        <rFont val="Arial"/>
        <family val="2"/>
        <charset val="238"/>
      </rPr>
      <t xml:space="preserve"> </t>
    </r>
    <r>
      <rPr>
        <sz val="12"/>
        <rFont val="Arial CE"/>
        <family val="2"/>
        <charset val="238"/>
      </rPr>
      <t>Hlubinská 917/20, 702 00 Moravská Ostrava</t>
    </r>
  </si>
  <si>
    <t>CisloDok</t>
  </si>
  <si>
    <t>Objednatel</t>
  </si>
  <si>
    <t>ObjednatelAdr</t>
  </si>
  <si>
    <t>ObjednatelMesto</t>
  </si>
  <si>
    <t>Zakazka</t>
  </si>
  <si>
    <t>ZakazkaBKB</t>
  </si>
  <si>
    <t>Akce</t>
  </si>
  <si>
    <t>Obsah</t>
  </si>
  <si>
    <t>Vypracoval</t>
  </si>
  <si>
    <t>Kontroloval</t>
  </si>
  <si>
    <t>Schvalil</t>
  </si>
  <si>
    <t>Datum</t>
  </si>
  <si>
    <t>Stupen</t>
  </si>
  <si>
    <t>PocetA4</t>
  </si>
  <si>
    <t>Ing. Jan Špunda</t>
  </si>
  <si>
    <t>Ing. Daniel Ryba</t>
  </si>
  <si>
    <t>Specifikace materiálu</t>
  </si>
  <si>
    <t>List of material</t>
  </si>
  <si>
    <t/>
  </si>
  <si>
    <t>DPS</t>
  </si>
  <si>
    <t>pozice</t>
  </si>
  <si>
    <t>dod.</t>
  </si>
  <si>
    <t>popis zařízení</t>
  </si>
  <si>
    <t>m.j.</t>
  </si>
  <si>
    <t>počet</t>
  </si>
  <si>
    <t>Cena jednotková</t>
  </si>
  <si>
    <t>Cena celková</t>
  </si>
  <si>
    <t xml:space="preserve">      Hmotnost (kg)</t>
  </si>
  <si>
    <t>výrob.</t>
  </si>
  <si>
    <t>celkem</t>
  </si>
  <si>
    <t>1.1</t>
  </si>
  <si>
    <t>ks</t>
  </si>
  <si>
    <t>1.2</t>
  </si>
  <si>
    <t>neobsazeno</t>
  </si>
  <si>
    <t>1.3</t>
  </si>
  <si>
    <t>1.4</t>
  </si>
  <si>
    <t>1.5</t>
  </si>
  <si>
    <t>1.6</t>
  </si>
  <si>
    <t>1.7</t>
  </si>
  <si>
    <t>1.8</t>
  </si>
  <si>
    <t>1.9</t>
  </si>
  <si>
    <t>1.10</t>
  </si>
  <si>
    <t>1.11</t>
  </si>
  <si>
    <t>1.12</t>
  </si>
  <si>
    <t>1.13</t>
  </si>
  <si>
    <t>1.14</t>
  </si>
  <si>
    <t>1.15</t>
  </si>
  <si>
    <t>1.16</t>
  </si>
  <si>
    <t>1.17</t>
  </si>
  <si>
    <t>kpl</t>
  </si>
  <si>
    <t>1.18</t>
  </si>
  <si>
    <t>1.19</t>
  </si>
  <si>
    <t>Zařízení č.1 - VZT komponenty celkem (bez DPH)</t>
  </si>
  <si>
    <t>VZDUCHOTECH.POTRUBÍ ČTYŘHRANNÉ SK.I, materiál: pozinkovaný plech tl.min.0,8</t>
  </si>
  <si>
    <t>bm</t>
  </si>
  <si>
    <t>1.21</t>
  </si>
  <si>
    <t>Zařízení č.1 - Potrubí čtyřhranné celkem (bez DPH)</t>
  </si>
  <si>
    <t>VZDUCHOTECH.POTRUBÍ KRUHOVÉ SK.I, materiál: pozinkovaný plech tl.min.0,8 (např.SPIRO,..)</t>
  </si>
  <si>
    <t>1.22</t>
  </si>
  <si>
    <t>1.23</t>
  </si>
  <si>
    <t>Potrubí kruhové bez příruby, spirálně vinuté, průměru přes 300 do 400mm, vč. montáže (KR315)</t>
  </si>
  <si>
    <t>1.24</t>
  </si>
  <si>
    <t>Zařízení č.1 - Potrubí kruhové celkem (bez DPH)</t>
  </si>
  <si>
    <t>Protidešťová žaluzie na kruh315, pozink</t>
  </si>
  <si>
    <t>Tlumič hluku potrubní KR315-1000 (tl. Ztráta do 30Pa, vložený útlum 10-15dB)</t>
  </si>
  <si>
    <t>Potrubí průřezu přes 0,13 do 0,28 m2 (15%tvar), vč. montáže</t>
  </si>
  <si>
    <t>Cu potrubí, izolace, mont.materiál</t>
  </si>
  <si>
    <t>Komunikační kabeláž</t>
  </si>
  <si>
    <t>Doplnění chladiva R410A</t>
  </si>
  <si>
    <t>kg</t>
  </si>
  <si>
    <t>Montáž, uvedení do provozu</t>
  </si>
  <si>
    <t>Zkouška těsnosti, evidenční kniha zařízení</t>
  </si>
  <si>
    <t>Napojení silových přívodů elektro</t>
  </si>
  <si>
    <t>Měření a regulace VZT</t>
  </si>
  <si>
    <t>MaR 1</t>
  </si>
  <si>
    <t>Měření a regulace VZT - celkem (bez DPH)</t>
  </si>
  <si>
    <t>Stavební část</t>
  </si>
  <si>
    <t>Stavební část - celkem (bez DPH)</t>
  </si>
  <si>
    <t>Montážní, těsnící a spojovací materiál, OK</t>
  </si>
  <si>
    <t>Pomocné ocel.konstrukce</t>
  </si>
  <si>
    <t>Těsnící, spoj.materiál</t>
  </si>
  <si>
    <t>Montážní, těsnící a spoj. materiál - celkem (bez DPH)</t>
  </si>
  <si>
    <t>Izolace</t>
  </si>
  <si>
    <t xml:space="preserve">Izolace VZT potrubí tepelná (izol. desky tl 6cm včetně Al folie) - přívodní potrubí po VZT jednotku, kompletní venkovní potrubí zař. č. 1  </t>
  </si>
  <si>
    <t>m2</t>
  </si>
  <si>
    <t>Izolace VZT - celkem (bez DPH)</t>
  </si>
  <si>
    <t>Demontáže</t>
  </si>
  <si>
    <t>Demontáže VZT - celkem (bez DPH)</t>
  </si>
  <si>
    <t>HZS (hodinové zúčtovací sazby)</t>
  </si>
  <si>
    <t xml:space="preserve">Příprava ke komplex.vyzkoušení, zprovoznění, zaregulování, revizní knihy zařízení, proškolení obsluhy atd. </t>
  </si>
  <si>
    <t>hod</t>
  </si>
  <si>
    <t>Komplexní vyzkoušení</t>
  </si>
  <si>
    <t>HZS (hodinové zúčtovací sazby) - celkem (bez DPH)</t>
  </si>
  <si>
    <t>VZDUCHOTECHNIKA - CELKEM (bez DPH)</t>
  </si>
  <si>
    <t>ING. ADÉLA PRCHALOVÁ</t>
  </si>
  <si>
    <t>Řídící box pro pozici Ch1.1</t>
  </si>
  <si>
    <t>Modul omezení výkonu pro pozici Ch1.1</t>
  </si>
  <si>
    <t>Elektronický expanzní ventil</t>
  </si>
  <si>
    <t xml:space="preserve">kompletní MaR pro pol.č.1.1 - řídicí jednotka, směšovací uzel topení, protimrazová ochrana, servopohony, snímače, chladící okruh, vzdálený ovládač, napojení přepíncích klapek (4ks), kabeláž…. Prokabelování mezi MaR a VZT jednotkou - délka cca 1m. </t>
  </si>
  <si>
    <t>Demontáž stávající VZT a potrubí - nutná prohlídka stavby</t>
  </si>
  <si>
    <t>BKB-SM-6461</t>
  </si>
  <si>
    <t>SMO MOb Ostrava Jih, Horní 3, Ostrava</t>
  </si>
  <si>
    <t>19-4414-01</t>
  </si>
  <si>
    <t>BKB 19-4414</t>
  </si>
  <si>
    <t xml:space="preserve">ZŠ Provaznická 831/64, Ostrava Hrabůvka - MODERNIZACE VÝDEJNY JÍDEL
</t>
  </si>
  <si>
    <t>Vzduchotechnika</t>
  </si>
  <si>
    <t>Ing. Vlasta Vargová</t>
  </si>
  <si>
    <t>Zařízení č.1 - Vzduchotechnika výdeje</t>
  </si>
  <si>
    <t>Vzduchotechnická kompaktní jednotka 1500/1500m3/hod, vnitřní provedení - hrdla nad jednotku</t>
  </si>
  <si>
    <r>
      <t xml:space="preserve">Sestava: </t>
    </r>
    <r>
      <rPr>
        <b/>
        <sz val="10"/>
        <rFont val="Arial CE"/>
        <family val="2"/>
        <charset val="238"/>
      </rPr>
      <t>Přívod</t>
    </r>
    <r>
      <rPr>
        <sz val="10"/>
        <rFont val="Arial CE"/>
        <family val="2"/>
        <charset val="238"/>
      </rPr>
      <t xml:space="preserve"> - Tlumící vložka, klapka, filtr (kapsový F7), rekuperátor deskový - ZZT 80%, ventilátor (1.500m3/hod, 0,5kW), tlumící vložka. </t>
    </r>
    <r>
      <rPr>
        <b/>
        <sz val="10"/>
        <rFont val="Arial CE"/>
        <family val="2"/>
        <charset val="238"/>
      </rPr>
      <t>Odvod</t>
    </r>
    <r>
      <rPr>
        <sz val="10"/>
        <rFont val="Arial CE"/>
        <family val="2"/>
        <charset val="238"/>
      </rPr>
      <t xml:space="preserve"> - tlumící vložka, filtr (kapsový M5), ventilátor (1.500m3/hod, 0,5kW), klapka, tlumící vložka. Kompaktní provedení, vnitřní provedení. Externí tl. ztráta 350/350Pa. Webové ovládání. Externí el ohřívač, nom. výkon 6kW řízený společnou MaR.                                                               </t>
    </r>
    <r>
      <rPr>
        <b/>
        <sz val="10"/>
        <rFont val="Arial CE"/>
        <family val="2"/>
        <charset val="238"/>
      </rPr>
      <t>Obecné požadavky</t>
    </r>
    <r>
      <rPr>
        <sz val="10"/>
        <rFont val="Arial CE"/>
        <family val="2"/>
        <charset val="238"/>
      </rPr>
      <t xml:space="preserve">: standardně určena pro vnitřní prostředí, plášť pozink plech (minerální izolace), mechanická stabilita třídy D1 (M), termická izolace třída T2(M), faktor tepelných mostů TB2(M) dle EN1886, ES prohlášení shody vydáno ve spolupráci s TÜV SÜD Czech, zařízení ve shodě s ErP2018. </t>
    </r>
    <r>
      <rPr>
        <b/>
        <sz val="10"/>
        <rFont val="Arial CE"/>
        <charset val="238"/>
      </rPr>
      <t>Velikost jednotky v souladu s omezeným prostorem pro umístění</t>
    </r>
    <r>
      <rPr>
        <sz val="10"/>
        <rFont val="Arial CE"/>
        <family val="2"/>
        <charset val="238"/>
      </rPr>
      <t xml:space="preserve">
          </t>
    </r>
  </si>
  <si>
    <t>Mřížka do kruhového potrubí nastavitelná 425x150, přívod, dvouřadá, typ regulace R2</t>
  </si>
  <si>
    <t>Mřížka do kruhového potrubí nastavitelná 425x150, odvod, jednořadá, typ regulace R1</t>
  </si>
  <si>
    <t>Montáž pozice 1.1-1.6</t>
  </si>
  <si>
    <t>PŘÍMÉ CHLAZENÍ</t>
  </si>
  <si>
    <t>1.20</t>
  </si>
  <si>
    <t>Zařízení č.1 - Přímé chlazení (bez DPH)</t>
  </si>
  <si>
    <t>Zařízení č.1 - Vzduchotechnika výdeje - CELKEM (bez DPH)</t>
  </si>
  <si>
    <t>Průraz ve stěně (skle) KR 315 včetně finální úpravy (zapravení omítky, malba)</t>
  </si>
  <si>
    <t>Venkovní kondenzační jednotka Inverter - tepelné čerpadlo s externím řízením 0 ~ 10 V, minimální výkonový rozsah 14% - 100%, výkon nominální - 6 kW, včetně konzoly.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</si>
</sst>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K_č_-;\-* #,##0.00\ _K_č_-;_-* &quot;-&quot;??\ _K_č_-;_-@_-"/>
    <numFmt numFmtId="164" formatCode="0.0"/>
  </numFmts>
  <fonts count="22">
    <font>
      <sz val="10"/>
      <name val="Arial CE"/>
      <charset val="238"/>
    </font>
    <font>
      <b/>
      <sz val="10"/>
      <name val="Arial CE"/>
      <charset val="238"/>
    </font>
    <font>
      <sz val="10"/>
      <name val="Arial CE"/>
      <family val="2"/>
      <charset val="238"/>
    </font>
    <font>
      <sz val="12"/>
      <name val="Arial CE"/>
      <family val="2"/>
      <charset val="238"/>
    </font>
    <font>
      <b/>
      <sz val="12"/>
      <name val="Arial CE"/>
      <charset val="238"/>
    </font>
    <font>
      <sz val="12"/>
      <name val="Mark 1"/>
      <charset val="2"/>
    </font>
    <font>
      <b/>
      <sz val="20"/>
      <name val="Arial CE"/>
      <family val="2"/>
      <charset val="238"/>
    </font>
    <font>
      <sz val="6"/>
      <name val="Arial CE"/>
      <family val="2"/>
      <charset val="238"/>
    </font>
    <font>
      <b/>
      <sz val="18"/>
      <name val="Arial CE"/>
      <charset val="238"/>
    </font>
    <font>
      <sz val="8"/>
      <name val="Arial CE"/>
      <charset val="238"/>
    </font>
    <font>
      <sz val="6"/>
      <name val="Arial CE"/>
      <charset val="238"/>
    </font>
    <font>
      <sz val="8"/>
      <name val="Arial CE"/>
      <family val="2"/>
      <charset val="238"/>
    </font>
    <font>
      <b/>
      <sz val="8"/>
      <name val="Arial CE"/>
      <family val="2"/>
      <charset val="238"/>
    </font>
    <font>
      <sz val="10"/>
      <name val="Arial"/>
      <family val="2"/>
      <charset val="238"/>
    </font>
    <font>
      <i/>
      <sz val="24"/>
      <color indexed="10"/>
      <name val="Impact"/>
      <family val="2"/>
      <charset val="238"/>
    </font>
    <font>
      <i/>
      <sz val="30"/>
      <color indexed="10"/>
      <name val="Impact"/>
      <family val="2"/>
      <charset val="238"/>
    </font>
    <font>
      <sz val="12"/>
      <name val="Wingdings"/>
      <charset val="2"/>
    </font>
    <font>
      <sz val="12"/>
      <name val="Arial"/>
      <family val="2"/>
      <charset val="238"/>
    </font>
    <font>
      <b/>
      <sz val="10"/>
      <name val="Arial CE"/>
      <family val="2"/>
      <charset val="238"/>
    </font>
    <font>
      <sz val="10"/>
      <color indexed="8"/>
      <name val="Arial CE"/>
      <family val="2"/>
      <charset val="238"/>
    </font>
    <font>
      <i/>
      <sz val="10"/>
      <name val="Arial CE"/>
      <family val="2"/>
      <charset val="238"/>
    </font>
    <font>
      <i/>
      <u/>
      <sz val="10"/>
      <name val="Arial CE"/>
      <family val="2"/>
      <charset val="238"/>
    </font>
  </fonts>
  <fills count="5">
    <fill>
      <patternFill patternType="none"/>
    </fill>
    <fill>
      <patternFill patternType="gray125"/>
    </fill>
    <fill>
      <patternFill patternType="solid">
        <fgColor indexed="63"/>
        <bgColor indexed="64"/>
      </patternFill>
    </fill>
    <fill>
      <patternFill patternType="solid">
        <fgColor indexed="63"/>
        <bgColor indexed="9"/>
      </patternFill>
    </fill>
    <fill>
      <patternFill patternType="solid">
        <fgColor theme="0" tint="-0.14999847407452621"/>
        <bgColor indexed="64"/>
      </patternFill>
    </fill>
  </fills>
  <borders count="26">
    <border>
      <left/>
      <right/>
      <top/>
      <bottom/>
      <diagonal/>
    </border>
    <border>
      <left style="hair">
        <color indexed="64"/>
      </left>
      <right style="hair">
        <color indexed="64"/>
      </right>
      <top style="hair">
        <color indexed="64"/>
      </top>
      <bottom style="hair">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hair">
        <color indexed="64"/>
      </bottom>
      <diagonal/>
    </border>
    <border>
      <left style="thin">
        <color indexed="64"/>
      </left>
      <right/>
      <top style="hair">
        <color indexed="64"/>
      </top>
      <bottom/>
      <diagonal/>
    </border>
    <border>
      <left/>
      <right/>
      <top style="hair">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3" fillId="0" borderId="0"/>
    <xf numFmtId="0" fontId="13" fillId="0" borderId="0"/>
  </cellStyleXfs>
  <cellXfs count="169">
    <xf numFmtId="0" fontId="0" fillId="0" borderId="0" xfId="0"/>
    <xf numFmtId="0" fontId="2" fillId="0" borderId="0" xfId="0" applyFont="1"/>
    <xf numFmtId="0" fontId="3" fillId="0" borderId="0" xfId="0" applyFont="1"/>
    <xf numFmtId="0" fontId="4" fillId="0" borderId="0" xfId="0" applyFont="1"/>
    <xf numFmtId="49" fontId="0" fillId="0" borderId="0" xfId="0" applyNumberFormat="1"/>
    <xf numFmtId="0" fontId="5" fillId="0" borderId="0" xfId="0" applyFont="1" applyBorder="1" applyAlignment="1">
      <alignment horizontal="center"/>
    </xf>
    <xf numFmtId="0" fontId="3" fillId="0" borderId="0" xfId="0" applyFont="1" applyAlignment="1"/>
    <xf numFmtId="0" fontId="4" fillId="0" borderId="0" xfId="0" applyFont="1" applyAlignment="1"/>
    <xf numFmtId="0" fontId="7" fillId="2" borderId="1" xfId="0" applyFont="1" applyFill="1" applyBorder="1" applyAlignment="1"/>
    <xf numFmtId="0" fontId="7" fillId="2" borderId="1" xfId="0" applyFont="1" applyFill="1" applyBorder="1"/>
    <xf numFmtId="49" fontId="2" fillId="0" borderId="1" xfId="0" applyNumberFormat="1" applyFont="1" applyBorder="1" applyAlignment="1">
      <alignment horizontal="center"/>
    </xf>
    <xf numFmtId="49" fontId="11" fillId="0" borderId="1" xfId="0" applyNumberFormat="1" applyFont="1" applyBorder="1" applyAlignment="1">
      <alignment horizontal="left"/>
    </xf>
    <xf numFmtId="14" fontId="11" fillId="0" borderId="1" xfId="0" applyNumberFormat="1" applyFont="1" applyBorder="1" applyAlignment="1">
      <alignment horizontal="left"/>
    </xf>
    <xf numFmtId="49" fontId="12" fillId="0" borderId="1" xfId="0" applyNumberFormat="1" applyFont="1" applyBorder="1" applyAlignment="1">
      <alignment horizontal="left"/>
    </xf>
    <xf numFmtId="49" fontId="2" fillId="0" borderId="0" xfId="0" applyNumberFormat="1" applyFont="1" applyBorder="1" applyAlignment="1">
      <alignment horizontal="center"/>
    </xf>
    <xf numFmtId="49" fontId="11" fillId="0" borderId="0" xfId="0" applyNumberFormat="1" applyFont="1" applyBorder="1" applyAlignment="1">
      <alignment horizontal="left"/>
    </xf>
    <xf numFmtId="14" fontId="11" fillId="0" borderId="0" xfId="0" applyNumberFormat="1" applyFont="1" applyBorder="1" applyAlignment="1">
      <alignment horizontal="left"/>
    </xf>
    <xf numFmtId="49" fontId="12" fillId="0" borderId="0" xfId="0" applyNumberFormat="1" applyFont="1" applyBorder="1" applyAlignment="1">
      <alignment horizontal="left"/>
    </xf>
    <xf numFmtId="0" fontId="7" fillId="2" borderId="3" xfId="0" applyFont="1" applyFill="1" applyBorder="1"/>
    <xf numFmtId="0" fontId="7" fillId="2" borderId="4" xfId="0" applyFont="1" applyFill="1" applyBorder="1"/>
    <xf numFmtId="0" fontId="9" fillId="0" borderId="5" xfId="0" applyFont="1" applyBorder="1" applyAlignment="1">
      <alignment horizontal="left"/>
    </xf>
    <xf numFmtId="0" fontId="9" fillId="0" borderId="6" xfId="0" applyFont="1" applyBorder="1" applyAlignment="1">
      <alignment horizontal="left"/>
    </xf>
    <xf numFmtId="14" fontId="9" fillId="0" borderId="6" xfId="0" applyNumberFormat="1" applyFont="1" applyBorder="1" applyAlignment="1">
      <alignment horizontal="left"/>
    </xf>
    <xf numFmtId="0" fontId="7" fillId="2" borderId="7" xfId="0" applyFont="1" applyFill="1" applyBorder="1"/>
    <xf numFmtId="0" fontId="9" fillId="0" borderId="8" xfId="0" applyFont="1" applyBorder="1" applyAlignment="1">
      <alignment horizontal="left"/>
    </xf>
    <xf numFmtId="0" fontId="7" fillId="3" borderId="1" xfId="0" applyFont="1" applyFill="1" applyBorder="1"/>
    <xf numFmtId="0" fontId="0" fillId="0" borderId="0" xfId="0" applyAlignment="1">
      <alignment wrapText="1"/>
    </xf>
    <xf numFmtId="0" fontId="6" fillId="0" borderId="0" xfId="0" applyFont="1" applyBorder="1" applyAlignment="1" applyProtection="1">
      <alignment horizontal="center"/>
    </xf>
    <xf numFmtId="14" fontId="0" fillId="0" borderId="0" xfId="0" applyNumberFormat="1"/>
    <xf numFmtId="49" fontId="18" fillId="0" borderId="21" xfId="0" applyNumberFormat="1" applyFont="1" applyFill="1" applyBorder="1" applyAlignment="1">
      <alignment horizontal="center"/>
    </xf>
    <xf numFmtId="0" fontId="18" fillId="0" borderId="21" xfId="0" applyFont="1" applyFill="1" applyBorder="1"/>
    <xf numFmtId="0" fontId="18" fillId="0" borderId="21" xfId="0" applyFont="1" applyFill="1" applyBorder="1" applyAlignment="1">
      <alignment horizontal="center"/>
    </xf>
    <xf numFmtId="2" fontId="18" fillId="0" borderId="22" xfId="0" applyNumberFormat="1" applyFont="1" applyFill="1" applyBorder="1"/>
    <xf numFmtId="164" fontId="0" fillId="0" borderId="23" xfId="0" applyNumberFormat="1" applyFill="1" applyBorder="1"/>
    <xf numFmtId="0" fontId="0" fillId="0" borderId="0" xfId="0" applyFill="1"/>
    <xf numFmtId="49" fontId="18" fillId="0" borderId="13" xfId="0" applyNumberFormat="1" applyFont="1" applyFill="1" applyBorder="1"/>
    <xf numFmtId="49" fontId="18" fillId="0" borderId="13" xfId="0" applyNumberFormat="1" applyFont="1" applyFill="1" applyBorder="1" applyAlignment="1">
      <alignment horizontal="center"/>
    </xf>
    <xf numFmtId="0" fontId="0" fillId="0" borderId="13" xfId="0" applyFill="1" applyBorder="1"/>
    <xf numFmtId="2" fontId="18" fillId="0" borderId="24" xfId="0" applyNumberFormat="1" applyFont="1" applyFill="1" applyBorder="1" applyAlignment="1">
      <alignment horizontal="center"/>
    </xf>
    <xf numFmtId="164" fontId="18" fillId="0" borderId="24" xfId="0" applyNumberFormat="1" applyFont="1" applyFill="1" applyBorder="1" applyAlignment="1">
      <alignment horizontal="center"/>
    </xf>
    <xf numFmtId="49" fontId="18" fillId="4" borderId="22" xfId="0" applyNumberFormat="1" applyFont="1" applyFill="1" applyBorder="1" applyAlignment="1">
      <alignment vertical="center" wrapText="1"/>
    </xf>
    <xf numFmtId="49" fontId="2" fillId="4" borderId="25" xfId="0" applyNumberFormat="1" applyFont="1" applyFill="1" applyBorder="1" applyAlignment="1">
      <alignment vertical="center" wrapText="1"/>
    </xf>
    <xf numFmtId="0" fontId="2" fillId="4" borderId="0" xfId="0" applyFont="1" applyFill="1"/>
    <xf numFmtId="49" fontId="18" fillId="0" borderId="0" xfId="0" applyNumberFormat="1" applyFont="1" applyFill="1" applyBorder="1" applyAlignment="1">
      <alignment vertical="top" wrapText="1"/>
    </xf>
    <xf numFmtId="49" fontId="2" fillId="0" borderId="0" xfId="0" applyNumberFormat="1" applyFont="1" applyFill="1" applyAlignment="1">
      <alignment vertical="top" wrapText="1"/>
    </xf>
    <xf numFmtId="0" fontId="2" fillId="0" borderId="0" xfId="0" applyFont="1" applyFill="1" applyAlignment="1">
      <alignment vertical="top" wrapText="1"/>
    </xf>
    <xf numFmtId="0" fontId="0" fillId="0" borderId="0" xfId="0" applyFill="1" applyAlignment="1">
      <alignment vertical="top" wrapText="1"/>
    </xf>
    <xf numFmtId="1" fontId="19" fillId="0" borderId="0" xfId="0" applyNumberFormat="1" applyFont="1" applyFill="1" applyAlignment="1">
      <alignment vertical="top" wrapText="1"/>
    </xf>
    <xf numFmtId="3" fontId="2" fillId="0" borderId="0" xfId="0" applyNumberFormat="1" applyFont="1" applyFill="1" applyBorder="1" applyAlignment="1">
      <alignment horizontal="right" vertical="justify" wrapText="1"/>
    </xf>
    <xf numFmtId="3" fontId="0" fillId="0" borderId="0" xfId="0" applyNumberFormat="1" applyFill="1" applyBorder="1" applyAlignment="1">
      <alignment horizontal="right" vertical="justify" wrapText="1"/>
    </xf>
    <xf numFmtId="2" fontId="0" fillId="0" borderId="0" xfId="0" applyNumberFormat="1" applyFill="1" applyAlignment="1">
      <alignment vertical="top" wrapText="1"/>
    </xf>
    <xf numFmtId="164" fontId="0" fillId="0" borderId="10" xfId="0" applyNumberFormat="1" applyFill="1" applyBorder="1" applyAlignment="1">
      <alignment vertical="top" wrapText="1"/>
    </xf>
    <xf numFmtId="49" fontId="20" fillId="0" borderId="0" xfId="0" applyNumberFormat="1" applyFont="1" applyFill="1" applyAlignment="1">
      <alignment horizontal="left"/>
    </xf>
    <xf numFmtId="0" fontId="20" fillId="0" borderId="0" xfId="0" applyFont="1" applyFill="1"/>
    <xf numFmtId="0" fontId="0" fillId="0" borderId="0" xfId="0" applyFill="1" applyBorder="1" applyAlignment="1">
      <alignment vertical="top" wrapText="1"/>
    </xf>
    <xf numFmtId="0" fontId="0" fillId="0" borderId="0" xfId="0" applyFill="1" applyAlignment="1">
      <alignment vertical="top"/>
    </xf>
    <xf numFmtId="0" fontId="2" fillId="0" borderId="0" xfId="0" applyFont="1" applyFill="1" applyAlignment="1">
      <alignment vertical="top"/>
    </xf>
    <xf numFmtId="2" fontId="2" fillId="0" borderId="0" xfId="0" applyNumberFormat="1" applyFont="1" applyFill="1" applyAlignment="1">
      <alignment vertical="top" wrapText="1"/>
    </xf>
    <xf numFmtId="164" fontId="2" fillId="0" borderId="10" xfId="0" applyNumberFormat="1" applyFont="1" applyFill="1" applyBorder="1" applyAlignment="1">
      <alignment vertical="top" wrapText="1"/>
    </xf>
    <xf numFmtId="0" fontId="2" fillId="0" borderId="0" xfId="0" applyFont="1" applyFill="1" applyBorder="1" applyAlignment="1">
      <alignment vertical="top" wrapText="1"/>
    </xf>
    <xf numFmtId="1" fontId="2" fillId="0" borderId="0" xfId="0" applyNumberFormat="1" applyFont="1" applyFill="1" applyAlignment="1">
      <alignment vertical="top" wrapText="1"/>
    </xf>
    <xf numFmtId="0" fontId="2" fillId="0" borderId="0" xfId="0" applyFont="1" applyFill="1" applyAlignment="1">
      <alignment horizontal="left" vertical="center" wrapText="1"/>
    </xf>
    <xf numFmtId="0" fontId="2" fillId="0" borderId="0" xfId="0" applyFont="1" applyFill="1"/>
    <xf numFmtId="0" fontId="1" fillId="0" borderId="20" xfId="0" applyFont="1" applyFill="1" applyBorder="1"/>
    <xf numFmtId="0" fontId="0" fillId="0" borderId="20" xfId="0" applyFill="1" applyBorder="1" applyAlignment="1">
      <alignment vertical="top" wrapText="1"/>
    </xf>
    <xf numFmtId="1" fontId="19" fillId="0" borderId="20" xfId="0" applyNumberFormat="1" applyFont="1" applyFill="1" applyBorder="1" applyAlignment="1">
      <alignment vertical="top" wrapText="1"/>
    </xf>
    <xf numFmtId="3" fontId="2" fillId="0" borderId="20" xfId="0" applyNumberFormat="1" applyFont="1" applyFill="1" applyBorder="1" applyAlignment="1">
      <alignment horizontal="right" vertical="justify" wrapText="1"/>
    </xf>
    <xf numFmtId="3" fontId="1" fillId="0" borderId="20" xfId="0" applyNumberFormat="1" applyFont="1" applyFill="1" applyBorder="1" applyAlignment="1">
      <alignment horizontal="right" vertical="justify" wrapText="1"/>
    </xf>
    <xf numFmtId="2" fontId="0" fillId="0" borderId="20" xfId="0" applyNumberFormat="1" applyFill="1" applyBorder="1" applyAlignment="1">
      <alignment vertical="top" wrapText="1"/>
    </xf>
    <xf numFmtId="164" fontId="0" fillId="0" borderId="2" xfId="0" applyNumberFormat="1" applyFill="1" applyBorder="1" applyAlignment="1">
      <alignment vertical="top" wrapText="1"/>
    </xf>
    <xf numFmtId="0" fontId="1" fillId="0" borderId="0" xfId="0" applyFont="1" applyFill="1" applyBorder="1"/>
    <xf numFmtId="1" fontId="19" fillId="0" borderId="0" xfId="0" applyNumberFormat="1" applyFont="1" applyFill="1" applyBorder="1" applyAlignment="1">
      <alignment vertical="top" wrapText="1"/>
    </xf>
    <xf numFmtId="3" fontId="1" fillId="0" borderId="0" xfId="0" applyNumberFormat="1" applyFont="1" applyFill="1" applyBorder="1" applyAlignment="1">
      <alignment horizontal="right" vertical="justify" wrapText="1"/>
    </xf>
    <xf numFmtId="2" fontId="0" fillId="0" borderId="0" xfId="0" applyNumberFormat="1" applyFill="1" applyBorder="1" applyAlignment="1">
      <alignment vertical="top" wrapText="1"/>
    </xf>
    <xf numFmtId="0" fontId="21" fillId="0" borderId="0" xfId="0" applyFont="1" applyFill="1" applyBorder="1" applyAlignment="1">
      <alignment vertical="top"/>
    </xf>
    <xf numFmtId="1" fontId="2" fillId="0" borderId="0" xfId="0" applyNumberFormat="1" applyFont="1" applyFill="1" applyBorder="1" applyAlignment="1">
      <alignment vertical="top" wrapText="1"/>
    </xf>
    <xf numFmtId="0" fontId="18" fillId="4" borderId="25" xfId="0" applyFont="1" applyFill="1" applyBorder="1" applyAlignment="1">
      <alignment vertical="top" wrapText="1"/>
    </xf>
    <xf numFmtId="3" fontId="18" fillId="4" borderId="25" xfId="0" applyNumberFormat="1" applyFont="1" applyFill="1" applyBorder="1" applyAlignment="1">
      <alignment vertical="top" wrapText="1"/>
    </xf>
    <xf numFmtId="0" fontId="18" fillId="4" borderId="23" xfId="0" applyFont="1" applyFill="1" applyBorder="1" applyAlignment="1">
      <alignment vertical="top" wrapText="1"/>
    </xf>
    <xf numFmtId="49" fontId="18" fillId="0" borderId="0" xfId="0" applyNumberFormat="1" applyFont="1" applyFill="1"/>
    <xf numFmtId="49" fontId="0" fillId="0" borderId="0" xfId="0" applyNumberFormat="1" applyFill="1"/>
    <xf numFmtId="43" fontId="0" fillId="0" borderId="0" xfId="0" applyNumberFormat="1" applyFill="1" applyAlignment="1">
      <alignment horizontal="right" vertical="justify"/>
    </xf>
    <xf numFmtId="2" fontId="0" fillId="0" borderId="0" xfId="0" applyNumberFormat="1" applyFill="1"/>
    <xf numFmtId="164" fontId="0" fillId="0" borderId="10" xfId="0" applyNumberFormat="1" applyFill="1" applyBorder="1"/>
    <xf numFmtId="49" fontId="18" fillId="0" borderId="0" xfId="0" applyNumberFormat="1" applyFont="1" applyFill="1" applyAlignment="1">
      <alignment vertical="center" wrapText="1"/>
    </xf>
    <xf numFmtId="49" fontId="2" fillId="0" borderId="0" xfId="0" applyNumberFormat="1" applyFont="1" applyFill="1" applyAlignment="1">
      <alignment vertical="center" wrapText="1"/>
    </xf>
    <xf numFmtId="0" fontId="2" fillId="0" borderId="0" xfId="0" applyFont="1" applyFill="1" applyAlignment="1">
      <alignment vertical="center" wrapText="1"/>
    </xf>
    <xf numFmtId="2" fontId="2" fillId="0" borderId="0" xfId="0" applyNumberFormat="1" applyFont="1" applyFill="1" applyAlignment="1">
      <alignment vertical="center" wrapText="1"/>
    </xf>
    <xf numFmtId="164" fontId="2" fillId="0" borderId="10" xfId="0" applyNumberFormat="1" applyFont="1" applyFill="1" applyBorder="1" applyAlignment="1">
      <alignment vertical="center" wrapText="1"/>
    </xf>
    <xf numFmtId="164" fontId="0" fillId="0" borderId="0" xfId="0" applyNumberFormat="1" applyFill="1" applyBorder="1"/>
    <xf numFmtId="49" fontId="18" fillId="0" borderId="22" xfId="0" applyNumberFormat="1" applyFont="1" applyFill="1" applyBorder="1" applyAlignment="1">
      <alignment vertical="center" wrapText="1"/>
    </xf>
    <xf numFmtId="49" fontId="2" fillId="0" borderId="25" xfId="0" applyNumberFormat="1" applyFont="1" applyFill="1" applyBorder="1" applyAlignment="1">
      <alignment vertical="center" wrapText="1"/>
    </xf>
    <xf numFmtId="0" fontId="2" fillId="0" borderId="25" xfId="0" applyFont="1" applyFill="1" applyBorder="1"/>
    <xf numFmtId="0" fontId="18" fillId="0" borderId="20" xfId="0" applyFont="1" applyFill="1" applyBorder="1" applyAlignment="1">
      <alignment vertical="top" wrapText="1"/>
    </xf>
    <xf numFmtId="0" fontId="18" fillId="0" borderId="20" xfId="0" applyFont="1" applyFill="1" applyBorder="1" applyAlignment="1">
      <alignment vertical="center" wrapText="1"/>
    </xf>
    <xf numFmtId="3" fontId="18" fillId="0" borderId="20" xfId="0" applyNumberFormat="1" applyFont="1" applyFill="1" applyBorder="1" applyAlignment="1">
      <alignment horizontal="right" vertical="justify" wrapText="1"/>
    </xf>
    <xf numFmtId="2" fontId="2" fillId="0" borderId="20" xfId="0" applyNumberFormat="1" applyFont="1" applyFill="1" applyBorder="1" applyAlignment="1">
      <alignment vertical="center" wrapText="1"/>
    </xf>
    <xf numFmtId="2" fontId="18" fillId="0" borderId="2" xfId="0" applyNumberFormat="1" applyFont="1" applyFill="1" applyBorder="1" applyAlignment="1">
      <alignment vertical="center" wrapText="1"/>
    </xf>
    <xf numFmtId="0" fontId="18" fillId="0" borderId="0" xfId="0" applyFont="1" applyFill="1" applyBorder="1" applyAlignment="1">
      <alignment vertical="top" wrapText="1"/>
    </xf>
    <xf numFmtId="0" fontId="18" fillId="0" borderId="0" xfId="0" applyFont="1" applyFill="1" applyBorder="1" applyAlignment="1">
      <alignment vertical="center" wrapText="1"/>
    </xf>
    <xf numFmtId="3" fontId="18" fillId="0" borderId="0" xfId="0" applyNumberFormat="1" applyFont="1" applyFill="1" applyBorder="1" applyAlignment="1">
      <alignment horizontal="right" vertical="justify" wrapText="1"/>
    </xf>
    <xf numFmtId="2" fontId="2" fillId="0" borderId="0" xfId="0" applyNumberFormat="1" applyFont="1" applyFill="1" applyBorder="1" applyAlignment="1">
      <alignment vertical="center" wrapText="1"/>
    </xf>
    <xf numFmtId="2" fontId="18" fillId="0" borderId="10" xfId="0" applyNumberFormat="1" applyFont="1" applyFill="1" applyBorder="1" applyAlignment="1">
      <alignment vertical="center" wrapText="1"/>
    </xf>
    <xf numFmtId="0" fontId="18" fillId="0" borderId="25" xfId="0" applyFont="1" applyFill="1" applyBorder="1" applyAlignment="1">
      <alignment vertical="center" wrapText="1"/>
    </xf>
    <xf numFmtId="0" fontId="2" fillId="0" borderId="25" xfId="0" applyFont="1" applyFill="1" applyBorder="1" applyAlignment="1">
      <alignment vertical="center" wrapText="1"/>
    </xf>
    <xf numFmtId="3" fontId="2" fillId="0" borderId="25" xfId="0" applyNumberFormat="1" applyFont="1" applyFill="1" applyBorder="1" applyAlignment="1">
      <alignment horizontal="right" vertical="justify" wrapText="1"/>
    </xf>
    <xf numFmtId="3" fontId="0" fillId="0" borderId="25" xfId="0" applyNumberFormat="1" applyFill="1" applyBorder="1" applyAlignment="1">
      <alignment horizontal="right" vertical="justify" wrapText="1"/>
    </xf>
    <xf numFmtId="2" fontId="2" fillId="0" borderId="25" xfId="0" applyNumberFormat="1" applyFont="1" applyFill="1" applyBorder="1" applyAlignment="1">
      <alignment vertical="center" wrapText="1"/>
    </xf>
    <xf numFmtId="164" fontId="2" fillId="0" borderId="23" xfId="0" applyNumberFormat="1" applyFont="1" applyFill="1" applyBorder="1" applyAlignment="1">
      <alignment vertical="center" wrapText="1"/>
    </xf>
    <xf numFmtId="3" fontId="2" fillId="0" borderId="0" xfId="0" applyNumberFormat="1" applyFont="1" applyFill="1" applyAlignment="1">
      <alignment horizontal="right" vertical="justify" wrapText="1"/>
    </xf>
    <xf numFmtId="3" fontId="2" fillId="0" borderId="0" xfId="0" applyNumberFormat="1" applyFont="1" applyFill="1"/>
    <xf numFmtId="49" fontId="18" fillId="0" borderId="0" xfId="0" applyNumberFormat="1" applyFont="1" applyFill="1" applyBorder="1" applyAlignment="1">
      <alignment vertical="center" wrapText="1"/>
    </xf>
    <xf numFmtId="49" fontId="2" fillId="0" borderId="0" xfId="0" applyNumberFormat="1" applyFont="1" applyFill="1" applyBorder="1" applyAlignment="1">
      <alignment vertical="center" wrapText="1"/>
    </xf>
    <xf numFmtId="2" fontId="18" fillId="0" borderId="20" xfId="0" applyNumberFormat="1" applyFont="1" applyFill="1" applyBorder="1" applyAlignment="1">
      <alignment vertical="center" wrapText="1"/>
    </xf>
    <xf numFmtId="0" fontId="2" fillId="0" borderId="0" xfId="0" applyFont="1" applyFill="1" applyBorder="1"/>
    <xf numFmtId="49" fontId="18" fillId="0" borderId="0" xfId="0" applyNumberFormat="1" applyFont="1" applyFill="1" applyBorder="1"/>
    <xf numFmtId="49" fontId="0" fillId="0" borderId="0" xfId="0" applyNumberFormat="1" applyFill="1" applyBorder="1"/>
    <xf numFmtId="0" fontId="0" fillId="0" borderId="0" xfId="0" applyFill="1" applyBorder="1"/>
    <xf numFmtId="43" fontId="0" fillId="0" borderId="0" xfId="0" applyNumberFormat="1" applyFill="1" applyBorder="1" applyAlignment="1">
      <alignment horizontal="right" vertical="justify"/>
    </xf>
    <xf numFmtId="2" fontId="0" fillId="0" borderId="0" xfId="0" applyNumberFormat="1" applyFill="1" applyBorder="1"/>
    <xf numFmtId="2" fontId="18" fillId="0" borderId="0" xfId="0" applyNumberFormat="1" applyFont="1" applyFill="1" applyBorder="1" applyAlignment="1">
      <alignment vertical="center" wrapText="1"/>
    </xf>
    <xf numFmtId="0" fontId="18" fillId="0" borderId="25" xfId="0" applyFont="1" applyFill="1" applyBorder="1" applyAlignment="1">
      <alignment vertical="top" wrapText="1"/>
    </xf>
    <xf numFmtId="49" fontId="18" fillId="0" borderId="0" xfId="0" applyNumberFormat="1" applyFont="1" applyFill="1" applyAlignment="1">
      <alignment vertical="top" wrapText="1"/>
    </xf>
    <xf numFmtId="1" fontId="2" fillId="0" borderId="0" xfId="0" applyNumberFormat="1" applyFont="1" applyFill="1" applyAlignment="1" applyProtection="1">
      <alignment vertical="top" wrapText="1"/>
    </xf>
    <xf numFmtId="49" fontId="0" fillId="0" borderId="25" xfId="0" applyNumberFormat="1" applyFill="1" applyBorder="1" applyAlignment="1">
      <alignment vertical="center" wrapText="1"/>
    </xf>
    <xf numFmtId="0" fontId="0" fillId="0" borderId="25" xfId="0" applyFill="1" applyBorder="1" applyAlignment="1">
      <alignment vertical="center" wrapText="1"/>
    </xf>
    <xf numFmtId="2" fontId="0" fillId="0" borderId="25" xfId="0" applyNumberFormat="1" applyFill="1" applyBorder="1" applyAlignment="1">
      <alignment vertical="center" wrapText="1"/>
    </xf>
    <xf numFmtId="164" fontId="0" fillId="0" borderId="23" xfId="0" applyNumberFormat="1" applyFill="1" applyBorder="1" applyAlignment="1">
      <alignment vertical="center" wrapText="1"/>
    </xf>
    <xf numFmtId="49" fontId="0" fillId="0" borderId="0" xfId="0" applyNumberFormat="1" applyFill="1" applyAlignment="1">
      <alignment vertical="top" wrapText="1"/>
    </xf>
    <xf numFmtId="3" fontId="0" fillId="0" borderId="0" xfId="0" applyNumberFormat="1" applyFill="1" applyAlignment="1">
      <alignment horizontal="right" vertical="justify" wrapText="1"/>
    </xf>
    <xf numFmtId="3" fontId="0" fillId="0" borderId="20" xfId="0" applyNumberFormat="1" applyFill="1" applyBorder="1" applyAlignment="1">
      <alignment horizontal="right" vertical="justify" wrapText="1"/>
    </xf>
    <xf numFmtId="0" fontId="6" fillId="0" borderId="0" xfId="0" applyFont="1" applyBorder="1" applyAlignment="1" applyProtection="1">
      <alignment horizontal="center"/>
    </xf>
    <xf numFmtId="0" fontId="15" fillId="0" borderId="20" xfId="0" applyFont="1" applyBorder="1" applyAlignment="1">
      <alignment horizontal="center"/>
    </xf>
    <xf numFmtId="0" fontId="0" fillId="0" borderId="20" xfId="0" applyBorder="1" applyAlignment="1"/>
    <xf numFmtId="0" fontId="16" fillId="0" borderId="0" xfId="0" applyFont="1" applyBorder="1" applyAlignment="1">
      <alignment horizontal="center" vertical="top"/>
    </xf>
    <xf numFmtId="0" fontId="0" fillId="0" borderId="0" xfId="0" applyBorder="1" applyAlignment="1"/>
    <xf numFmtId="0" fontId="6" fillId="2" borderId="0" xfId="0" applyFont="1" applyFill="1" applyBorder="1" applyAlignment="1" applyProtection="1">
      <alignment horizontal="center"/>
    </xf>
    <xf numFmtId="0" fontId="0" fillId="2" borderId="0" xfId="0" applyFill="1" applyAlignment="1"/>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1" fillId="0" borderId="9"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xf numFmtId="0" fontId="1" fillId="0" borderId="14"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7" fillId="2" borderId="15" xfId="0" applyFont="1" applyFill="1" applyBorder="1" applyAlignment="1"/>
    <xf numFmtId="0" fontId="0" fillId="2" borderId="11" xfId="0" applyFill="1" applyBorder="1" applyAlignment="1"/>
    <xf numFmtId="0" fontId="2" fillId="0" borderId="9" xfId="0" applyNumberFormat="1" applyFont="1" applyBorder="1" applyAlignment="1">
      <alignment horizontal="left" vertical="top" wrapText="1"/>
    </xf>
    <xf numFmtId="0" fontId="2" fillId="0" borderId="10" xfId="0" applyNumberFormat="1" applyFont="1" applyBorder="1" applyAlignment="1">
      <alignment horizontal="left" vertical="top" wrapText="1"/>
    </xf>
    <xf numFmtId="0" fontId="2" fillId="0" borderId="14" xfId="0" applyNumberFormat="1" applyFont="1" applyBorder="1" applyAlignment="1">
      <alignment horizontal="left" vertical="top" wrapText="1"/>
    </xf>
    <xf numFmtId="0" fontId="2" fillId="0" borderId="2" xfId="0" applyNumberFormat="1" applyFont="1" applyBorder="1" applyAlignment="1">
      <alignment horizontal="left" vertical="top" wrapText="1"/>
    </xf>
    <xf numFmtId="0" fontId="7" fillId="2" borderId="9" xfId="0" applyFont="1" applyFill="1" applyBorder="1" applyAlignment="1"/>
    <xf numFmtId="0" fontId="0" fillId="2" borderId="0" xfId="0" applyFill="1" applyBorder="1" applyAlignment="1"/>
    <xf numFmtId="0" fontId="7" fillId="3" borderId="15" xfId="0" applyFont="1" applyFill="1" applyBorder="1" applyAlignment="1"/>
    <xf numFmtId="0" fontId="0" fillId="2" borderId="16" xfId="0" applyFill="1" applyBorder="1" applyAlignment="1"/>
    <xf numFmtId="0" fontId="10" fillId="0" borderId="15" xfId="0" applyFont="1" applyFill="1" applyBorder="1" applyAlignment="1" applyProtection="1">
      <alignment horizontal="left" vertical="center" wrapText="1"/>
    </xf>
    <xf numFmtId="0" fontId="10" fillId="0" borderId="11" xfId="0" applyFont="1" applyBorder="1" applyAlignment="1" applyProtection="1">
      <alignment horizontal="left"/>
    </xf>
    <xf numFmtId="0" fontId="10" fillId="0" borderId="9" xfId="0" applyFont="1" applyBorder="1" applyAlignment="1" applyProtection="1">
      <alignment horizontal="left"/>
    </xf>
    <xf numFmtId="0" fontId="10" fillId="0" borderId="10" xfId="0" applyFont="1" applyBorder="1" applyAlignment="1" applyProtection="1">
      <alignment horizontal="left"/>
    </xf>
    <xf numFmtId="0" fontId="10" fillId="0" borderId="14" xfId="0" applyFont="1" applyBorder="1" applyAlignment="1" applyProtection="1">
      <alignment horizontal="left"/>
    </xf>
    <xf numFmtId="0" fontId="10" fillId="0" borderId="2" xfId="0" applyFont="1" applyBorder="1" applyAlignment="1" applyProtection="1">
      <alignment horizontal="left"/>
    </xf>
    <xf numFmtId="0" fontId="2" fillId="0" borderId="17" xfId="0" applyNumberFormat="1" applyFont="1" applyBorder="1" applyAlignment="1">
      <alignment horizontal="left"/>
    </xf>
    <xf numFmtId="0" fontId="2" fillId="0" borderId="5" xfId="0" applyNumberFormat="1" applyFont="1" applyBorder="1" applyAlignment="1">
      <alignment horizontal="left"/>
    </xf>
    <xf numFmtId="49" fontId="2" fillId="0" borderId="18" xfId="0" applyNumberFormat="1" applyFont="1" applyBorder="1" applyAlignment="1"/>
    <xf numFmtId="49" fontId="2" fillId="0" borderId="19" xfId="0" applyNumberFormat="1" applyFont="1" applyBorder="1" applyAlignment="1"/>
    <xf numFmtId="0" fontId="18" fillId="0" borderId="21" xfId="0" applyFont="1" applyFill="1" applyBorder="1" applyAlignment="1">
      <alignment horizontal="center" wrapText="1"/>
    </xf>
    <xf numFmtId="0" fontId="0" fillId="0" borderId="13" xfId="0" applyBorder="1" applyAlignment="1">
      <alignment wrapText="1"/>
    </xf>
    <xf numFmtId="0" fontId="18" fillId="4" borderId="25" xfId="0" applyFont="1" applyFill="1" applyBorder="1" applyAlignment="1">
      <alignment horizontal="left" vertical="top" wrapText="1"/>
    </xf>
    <xf numFmtId="0" fontId="18" fillId="4" borderId="23" xfId="0" applyFont="1" applyFill="1" applyBorder="1" applyAlignment="1">
      <alignment horizontal="left" vertical="top" wrapText="1"/>
    </xf>
    <xf numFmtId="0" fontId="18" fillId="0" borderId="25" xfId="0" applyFont="1" applyFill="1" applyBorder="1" applyAlignment="1">
      <alignment horizontal="left" vertical="top" wrapText="1"/>
    </xf>
  </cellXfs>
  <cellStyles count="3">
    <cellStyle name="Normální" xfId="0" builtinId="0"/>
    <cellStyle name="Normální 5" xfId="2"/>
    <cellStyle name="Normální 7"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D2D2D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41"/>
  <sheetViews>
    <sheetView topLeftCell="A28" zoomScaleNormal="100" workbookViewId="0">
      <selection activeCell="A37" sqref="A37:B38"/>
    </sheetView>
  </sheetViews>
  <sheetFormatPr defaultRowHeight="13.2"/>
  <cols>
    <col min="1" max="1" width="3.6640625" customWidth="1"/>
    <col min="2" max="2" width="49.6640625" customWidth="1"/>
    <col min="3" max="3" width="15.6640625" customWidth="1"/>
    <col min="4" max="4" width="22.6640625" customWidth="1"/>
  </cols>
  <sheetData>
    <row r="1" spans="1:255" ht="35.1" customHeight="1">
      <c r="A1" s="132" t="s">
        <v>15</v>
      </c>
      <c r="B1" s="133"/>
      <c r="C1" s="133"/>
      <c r="D1" s="133"/>
    </row>
    <row r="2" spans="1:255" ht="15">
      <c r="A2" s="134" t="s">
        <v>16</v>
      </c>
      <c r="B2" s="135"/>
      <c r="C2" s="135"/>
      <c r="D2" s="135"/>
    </row>
    <row r="3" spans="1:255" ht="99.9" customHeight="1">
      <c r="A3" s="135"/>
      <c r="B3" s="135"/>
      <c r="C3" s="135"/>
      <c r="D3" s="135"/>
    </row>
    <row r="4" spans="1:255" ht="24.9" customHeight="1">
      <c r="A4" s="136" t="s">
        <v>33</v>
      </c>
      <c r="B4" s="137"/>
      <c r="C4" s="137"/>
      <c r="D4" s="137"/>
      <c r="E4" s="27"/>
      <c r="F4" s="27"/>
      <c r="G4" s="27"/>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row>
    <row r="5" spans="1:255" ht="24.9" customHeight="1">
      <c r="A5" s="136" t="s">
        <v>34</v>
      </c>
      <c r="B5" s="137"/>
      <c r="C5" s="137"/>
      <c r="D5" s="137"/>
    </row>
    <row r="6" spans="1:255" ht="18" customHeight="1">
      <c r="B6" s="5"/>
      <c r="C6" s="5"/>
      <c r="D6" s="5"/>
    </row>
    <row r="7" spans="1:255" ht="18" customHeight="1">
      <c r="B7" s="5"/>
      <c r="C7" s="5"/>
      <c r="D7" s="5"/>
    </row>
    <row r="8" spans="1:255" ht="18" customHeight="1">
      <c r="B8" s="5"/>
      <c r="C8" s="5"/>
      <c r="D8" s="5"/>
    </row>
    <row r="9" spans="1:255" ht="18" customHeight="1">
      <c r="B9" s="5"/>
      <c r="C9" s="5"/>
      <c r="D9" s="5"/>
    </row>
    <row r="10" spans="1:255" ht="18" customHeight="1">
      <c r="B10" s="5"/>
      <c r="C10" s="5"/>
      <c r="D10" s="5"/>
    </row>
    <row r="11" spans="1:255" ht="18" customHeight="1">
      <c r="B11" s="5"/>
      <c r="C11" s="5"/>
      <c r="D11" s="5"/>
    </row>
    <row r="12" spans="1:255" ht="18" customHeight="1">
      <c r="B12" s="5"/>
      <c r="C12" s="5"/>
      <c r="D12" s="5"/>
    </row>
    <row r="13" spans="1:255" s="1" customFormat="1" ht="18" customHeight="1">
      <c r="B13" s="5"/>
      <c r="C13" s="5"/>
      <c r="D13" s="5"/>
      <c r="E13"/>
      <c r="F13"/>
      <c r="G13"/>
      <c r="H13"/>
    </row>
    <row r="14" spans="1:255" s="1" customFormat="1" ht="18" customHeight="1">
      <c r="B14" s="5"/>
      <c r="C14" s="5"/>
      <c r="D14" s="5"/>
      <c r="E14"/>
      <c r="F14"/>
      <c r="G14"/>
      <c r="H14"/>
    </row>
    <row r="15" spans="1:255" s="1" customFormat="1" ht="18" customHeight="1">
      <c r="B15" s="5"/>
      <c r="C15" s="144" t="s">
        <v>11</v>
      </c>
      <c r="D15" s="145"/>
      <c r="E15"/>
      <c r="F15"/>
      <c r="G15"/>
      <c r="H15"/>
    </row>
    <row r="16" spans="1:255" s="1" customFormat="1" ht="18" customHeight="1">
      <c r="B16" s="5"/>
      <c r="C16" s="138"/>
      <c r="D16" s="138"/>
      <c r="E16"/>
      <c r="F16"/>
      <c r="G16"/>
      <c r="H16"/>
    </row>
    <row r="17" spans="1:8" s="1" customFormat="1" ht="18" customHeight="1">
      <c r="B17" s="5"/>
      <c r="C17" s="139"/>
      <c r="D17" s="139"/>
      <c r="E17"/>
      <c r="F17"/>
      <c r="G17"/>
      <c r="H17"/>
    </row>
    <row r="18" spans="1:8" s="2" customFormat="1" ht="18" customHeight="1">
      <c r="B18" s="6"/>
      <c r="C18" s="6"/>
      <c r="D18" s="7"/>
    </row>
    <row r="19" spans="1:8" s="2" customFormat="1" ht="15" customHeight="1">
      <c r="A19" s="25" t="s">
        <v>12</v>
      </c>
      <c r="B19" s="8" t="s">
        <v>13</v>
      </c>
      <c r="C19" s="9" t="s">
        <v>3</v>
      </c>
      <c r="D19" s="9" t="s">
        <v>0</v>
      </c>
    </row>
    <row r="20" spans="1:8" s="2" customFormat="1" ht="15" customHeight="1">
      <c r="A20" s="10"/>
      <c r="B20" s="11"/>
      <c r="C20" s="12"/>
      <c r="D20" s="11"/>
      <c r="E20" s="7"/>
    </row>
    <row r="21" spans="1:8" s="2" customFormat="1" ht="15" customHeight="1">
      <c r="A21" s="10"/>
      <c r="B21" s="11"/>
      <c r="C21" s="12"/>
      <c r="D21" s="11"/>
      <c r="E21" s="7"/>
    </row>
    <row r="22" spans="1:8" s="2" customFormat="1" ht="15" customHeight="1">
      <c r="A22" s="10"/>
      <c r="B22" s="11"/>
      <c r="C22" s="12"/>
      <c r="D22" s="11"/>
      <c r="E22" s="7"/>
    </row>
    <row r="23" spans="1:8" s="2" customFormat="1" ht="15" customHeight="1">
      <c r="A23" s="10"/>
      <c r="B23" s="11"/>
      <c r="C23" s="12"/>
      <c r="D23" s="11"/>
      <c r="E23" s="3"/>
    </row>
    <row r="24" spans="1:8" s="2" customFormat="1" ht="15" customHeight="1">
      <c r="A24" s="10"/>
      <c r="B24" s="11"/>
      <c r="C24" s="12"/>
      <c r="D24" s="13"/>
    </row>
    <row r="25" spans="1:8" s="2" customFormat="1" ht="18" customHeight="1">
      <c r="A25" s="14"/>
      <c r="B25" s="15"/>
      <c r="C25" s="16"/>
      <c r="D25" s="17"/>
    </row>
    <row r="26" spans="1:8" s="2" customFormat="1" ht="18" customHeight="1">
      <c r="A26" s="152" t="s">
        <v>8</v>
      </c>
      <c r="B26" s="153"/>
      <c r="C26" s="154" t="s">
        <v>14</v>
      </c>
      <c r="D26" s="155"/>
    </row>
    <row r="27" spans="1:8" s="2" customFormat="1" ht="18" customHeight="1">
      <c r="A27" s="160" t="str">
        <f>Objednatel</f>
        <v>SMO MOb Ostrava Jih, Horní 3, Ostrava</v>
      </c>
      <c r="B27" s="161"/>
      <c r="C27" s="156"/>
      <c r="D27" s="157"/>
    </row>
    <row r="28" spans="1:8" s="2" customFormat="1" ht="18" customHeight="1">
      <c r="A28" s="162"/>
      <c r="B28" s="163"/>
      <c r="C28" s="158"/>
      <c r="D28" s="159"/>
    </row>
    <row r="29" spans="1:8" s="2" customFormat="1" ht="15" customHeight="1">
      <c r="A29" s="144" t="s">
        <v>9</v>
      </c>
      <c r="B29" s="145"/>
      <c r="C29" s="18" t="s">
        <v>0</v>
      </c>
      <c r="D29" s="20" t="str">
        <f>UPPER(Kontroloval)</f>
        <v>ING. JAN ŠPUNDA</v>
      </c>
    </row>
    <row r="30" spans="1:8" s="2" customFormat="1" ht="15" customHeight="1">
      <c r="A30" s="146" t="str">
        <f>Akce</f>
        <v xml:space="preserve">ZŠ Provaznická 831/64, Ostrava Hrabůvka - MODERNIZACE VÝDEJNY JÍDEL
</v>
      </c>
      <c r="B30" s="147"/>
      <c r="C30" s="19" t="s">
        <v>1</v>
      </c>
      <c r="D30" s="20" t="s">
        <v>111</v>
      </c>
    </row>
    <row r="31" spans="1:8" s="2" customFormat="1" ht="15" customHeight="1">
      <c r="A31" s="146"/>
      <c r="B31" s="147"/>
      <c r="C31" s="19" t="s">
        <v>2</v>
      </c>
      <c r="D31" s="21" t="str">
        <f>UPPER(Schvalil)</f>
        <v>ING. VLASTA VARGOVÁ</v>
      </c>
    </row>
    <row r="32" spans="1:8" s="2" customFormat="1" ht="15" customHeight="1">
      <c r="A32" s="146"/>
      <c r="B32" s="147"/>
      <c r="C32" s="19" t="s">
        <v>3</v>
      </c>
      <c r="D32" s="22">
        <f>Datum</f>
        <v>43682</v>
      </c>
    </row>
    <row r="33" spans="1:4" s="2" customFormat="1" ht="15" customHeight="1">
      <c r="A33" s="146"/>
      <c r="B33" s="147"/>
      <c r="C33" s="19" t="s">
        <v>4</v>
      </c>
      <c r="D33" s="21" t="str">
        <f>Stupen</f>
        <v>DPS</v>
      </c>
    </row>
    <row r="34" spans="1:4" s="2" customFormat="1" ht="15" customHeight="1">
      <c r="A34" s="146"/>
      <c r="B34" s="147"/>
      <c r="C34" s="19" t="s">
        <v>5</v>
      </c>
      <c r="D34" s="21" t="str">
        <f>Zakazka</f>
        <v>19-4414-01</v>
      </c>
    </row>
    <row r="35" spans="1:4" s="2" customFormat="1" ht="15" customHeight="1">
      <c r="A35" s="148"/>
      <c r="B35" s="149"/>
      <c r="C35" s="23" t="s">
        <v>6</v>
      </c>
      <c r="D35" s="24">
        <v>5</v>
      </c>
    </row>
    <row r="36" spans="1:4" ht="15" customHeight="1">
      <c r="A36" s="150" t="s">
        <v>10</v>
      </c>
      <c r="B36" s="151"/>
      <c r="C36" s="144" t="s">
        <v>7</v>
      </c>
      <c r="D36" s="145"/>
    </row>
    <row r="37" spans="1:4" ht="18" customHeight="1">
      <c r="A37" s="140" t="str">
        <f>Obsah</f>
        <v>Vzduchotechnika</v>
      </c>
      <c r="B37" s="141"/>
      <c r="C37" s="138" t="str">
        <f>CisloDok</f>
        <v>BKB-SM-6461</v>
      </c>
      <c r="D37" s="138"/>
    </row>
    <row r="38" spans="1:4" ht="18" customHeight="1">
      <c r="A38" s="142"/>
      <c r="B38" s="143"/>
      <c r="C38" s="139"/>
      <c r="D38" s="139"/>
    </row>
    <row r="40" spans="1:4">
      <c r="D40" s="4"/>
    </row>
    <row r="41" spans="1:4">
      <c r="D41" s="4"/>
    </row>
  </sheetData>
  <mergeCells count="79">
    <mergeCell ref="A5:D5"/>
    <mergeCell ref="C37:D38"/>
    <mergeCell ref="A37:B38"/>
    <mergeCell ref="A29:B29"/>
    <mergeCell ref="A30:B35"/>
    <mergeCell ref="A36:B36"/>
    <mergeCell ref="C36:D36"/>
    <mergeCell ref="C15:D15"/>
    <mergeCell ref="C16:D17"/>
    <mergeCell ref="A26:B26"/>
    <mergeCell ref="C26:D28"/>
    <mergeCell ref="A27:B27"/>
    <mergeCell ref="A28:B28"/>
    <mergeCell ref="HL4:HO4"/>
    <mergeCell ref="HP4:HS4"/>
    <mergeCell ref="GN4:GQ4"/>
    <mergeCell ref="GR4:GU4"/>
    <mergeCell ref="GV4:GY4"/>
    <mergeCell ref="GZ4:HC4"/>
    <mergeCell ref="HD4:HG4"/>
    <mergeCell ref="HH4:HK4"/>
    <mergeCell ref="IJ4:IM4"/>
    <mergeCell ref="IN4:IQ4"/>
    <mergeCell ref="IR4:IU4"/>
    <mergeCell ref="HT4:HW4"/>
    <mergeCell ref="HX4:IA4"/>
    <mergeCell ref="IB4:IE4"/>
    <mergeCell ref="IF4:II4"/>
    <mergeCell ref="GB4:GE4"/>
    <mergeCell ref="GF4:GI4"/>
    <mergeCell ref="GJ4:GM4"/>
    <mergeCell ref="DP4:DS4"/>
    <mergeCell ref="DT4:DW4"/>
    <mergeCell ref="DX4:EA4"/>
    <mergeCell ref="EB4:EE4"/>
    <mergeCell ref="FX4:GA4"/>
    <mergeCell ref="EF4:EI4"/>
    <mergeCell ref="EJ4:EM4"/>
    <mergeCell ref="EN4:EQ4"/>
    <mergeCell ref="ER4:EU4"/>
    <mergeCell ref="EV4:EY4"/>
    <mergeCell ref="FH4:FK4"/>
    <mergeCell ref="FL4:FO4"/>
    <mergeCell ref="EZ4:FC4"/>
    <mergeCell ref="FP4:FS4"/>
    <mergeCell ref="FT4:FW4"/>
    <mergeCell ref="CN4:CQ4"/>
    <mergeCell ref="CR4:CU4"/>
    <mergeCell ref="CV4:CY4"/>
    <mergeCell ref="CZ4:DC4"/>
    <mergeCell ref="DL4:DO4"/>
    <mergeCell ref="DH4:DK4"/>
    <mergeCell ref="DD4:DG4"/>
    <mergeCell ref="BX4:CA4"/>
    <mergeCell ref="CB4:CE4"/>
    <mergeCell ref="CF4:CI4"/>
    <mergeCell ref="CJ4:CM4"/>
    <mergeCell ref="FD4:FG4"/>
    <mergeCell ref="AR4:AU4"/>
    <mergeCell ref="AV4:AY4"/>
    <mergeCell ref="AZ4:BC4"/>
    <mergeCell ref="BD4:BG4"/>
    <mergeCell ref="BT4:BW4"/>
    <mergeCell ref="BL4:BO4"/>
    <mergeCell ref="BP4:BS4"/>
    <mergeCell ref="BH4:BK4"/>
    <mergeCell ref="L4:O4"/>
    <mergeCell ref="A1:D1"/>
    <mergeCell ref="A2:D2"/>
    <mergeCell ref="A3:D3"/>
    <mergeCell ref="H4:K4"/>
    <mergeCell ref="A4:D4"/>
    <mergeCell ref="AJ4:AM4"/>
    <mergeCell ref="AN4:AQ4"/>
    <mergeCell ref="P4:S4"/>
    <mergeCell ref="T4:W4"/>
    <mergeCell ref="X4:AA4"/>
    <mergeCell ref="AB4:AE4"/>
    <mergeCell ref="AF4:AI4"/>
  </mergeCells>
  <phoneticPr fontId="0" type="noConversion"/>
  <printOptions horizontalCentered="1"/>
  <pageMargins left="0.59055118110236227" right="0.59055118110236227" top="0.59055118110236227" bottom="0.78740157480314965" header="0.51181102362204722"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tabSelected="1" workbookViewId="0">
      <selection activeCell="C36" sqref="C36"/>
    </sheetView>
  </sheetViews>
  <sheetFormatPr defaultColWidth="0" defaultRowHeight="13.2"/>
  <cols>
    <col min="1" max="1" width="8.6640625" style="79" customWidth="1"/>
    <col min="2" max="2" width="9.6640625" style="80" customWidth="1"/>
    <col min="3" max="3" width="48.88671875" style="34" customWidth="1"/>
    <col min="4" max="4" width="5.6640625" style="34" customWidth="1"/>
    <col min="5" max="5" width="7.6640625" style="34" customWidth="1"/>
    <col min="6" max="7" width="12.6640625" style="81" customWidth="1"/>
    <col min="8" max="8" width="8.6640625" style="82" customWidth="1"/>
    <col min="9" max="9" width="10.6640625" style="83" customWidth="1"/>
    <col min="10" max="16384" width="0" style="34" hidden="1"/>
  </cols>
  <sheetData>
    <row r="1" spans="1:9">
      <c r="A1" s="29" t="s">
        <v>37</v>
      </c>
      <c r="B1" s="29" t="s">
        <v>38</v>
      </c>
      <c r="C1" s="30" t="s">
        <v>39</v>
      </c>
      <c r="D1" s="31" t="s">
        <v>40</v>
      </c>
      <c r="E1" s="31" t="s">
        <v>41</v>
      </c>
      <c r="F1" s="164" t="s">
        <v>42</v>
      </c>
      <c r="G1" s="164" t="s">
        <v>43</v>
      </c>
      <c r="H1" s="32" t="s">
        <v>44</v>
      </c>
      <c r="I1" s="33"/>
    </row>
    <row r="2" spans="1:9">
      <c r="A2" s="35"/>
      <c r="B2" s="36" t="s">
        <v>45</v>
      </c>
      <c r="C2" s="37"/>
      <c r="D2" s="37"/>
      <c r="E2" s="37"/>
      <c r="F2" s="165"/>
      <c r="G2" s="165"/>
      <c r="H2" s="38" t="s">
        <v>40</v>
      </c>
      <c r="I2" s="39" t="s">
        <v>46</v>
      </c>
    </row>
    <row r="3" spans="1:9" s="42" customFormat="1" ht="12.75" customHeight="1">
      <c r="A3" s="40"/>
      <c r="B3" s="41"/>
      <c r="C3" s="166" t="s">
        <v>124</v>
      </c>
      <c r="D3" s="166"/>
      <c r="E3" s="166"/>
      <c r="F3" s="166"/>
      <c r="G3" s="166"/>
      <c r="H3" s="166"/>
      <c r="I3" s="167"/>
    </row>
    <row r="4" spans="1:9" s="46" customFormat="1" ht="26.4" customHeight="1">
      <c r="A4" s="43" t="s">
        <v>47</v>
      </c>
      <c r="B4" s="44"/>
      <c r="C4" s="45" t="s">
        <v>125</v>
      </c>
      <c r="D4" s="46" t="s">
        <v>48</v>
      </c>
      <c r="E4" s="47">
        <v>1</v>
      </c>
      <c r="F4" s="48">
        <v>0</v>
      </c>
      <c r="G4" s="49">
        <f>E4*F4</f>
        <v>0</v>
      </c>
      <c r="H4" s="50"/>
      <c r="I4" s="51"/>
    </row>
    <row r="5" spans="1:9" s="46" customFormat="1" ht="184.2" customHeight="1">
      <c r="A5" s="43"/>
      <c r="B5" s="44"/>
      <c r="C5" s="45" t="s">
        <v>126</v>
      </c>
      <c r="E5" s="47"/>
      <c r="F5" s="48"/>
      <c r="G5" s="49"/>
      <c r="H5" s="50"/>
      <c r="I5" s="51"/>
    </row>
    <row r="6" spans="1:9" s="55" customFormat="1">
      <c r="A6" s="52" t="s">
        <v>49</v>
      </c>
      <c r="B6" s="44"/>
      <c r="C6" s="53" t="s">
        <v>50</v>
      </c>
      <c r="D6" s="54"/>
      <c r="E6" s="47"/>
      <c r="F6" s="48"/>
      <c r="G6" s="49"/>
      <c r="H6" s="50"/>
      <c r="I6" s="51"/>
    </row>
    <row r="7" spans="1:9" s="55" customFormat="1">
      <c r="A7" s="43" t="s">
        <v>51</v>
      </c>
      <c r="B7" s="44"/>
      <c r="C7" s="54" t="s">
        <v>80</v>
      </c>
      <c r="D7" s="46" t="s">
        <v>48</v>
      </c>
      <c r="E7" s="47">
        <v>2</v>
      </c>
      <c r="F7" s="48">
        <v>0</v>
      </c>
      <c r="G7" s="49">
        <f t="shared" ref="G7" si="0">E7*F7</f>
        <v>0</v>
      </c>
      <c r="H7" s="50"/>
      <c r="I7" s="51"/>
    </row>
    <row r="8" spans="1:9" s="56" customFormat="1" ht="26.4">
      <c r="A8" s="43" t="s">
        <v>52</v>
      </c>
      <c r="B8" s="44"/>
      <c r="C8" s="59" t="s">
        <v>81</v>
      </c>
      <c r="D8" s="45" t="s">
        <v>66</v>
      </c>
      <c r="E8" s="60">
        <v>4</v>
      </c>
      <c r="F8" s="48">
        <v>0</v>
      </c>
      <c r="G8" s="48">
        <f>E8*F8</f>
        <v>0</v>
      </c>
      <c r="H8" s="57"/>
      <c r="I8" s="58"/>
    </row>
    <row r="9" spans="1:9" s="55" customFormat="1" ht="26.4">
      <c r="A9" s="43" t="s">
        <v>53</v>
      </c>
      <c r="B9" s="44"/>
      <c r="C9" s="61" t="s">
        <v>127</v>
      </c>
      <c r="D9" s="46" t="s">
        <v>48</v>
      </c>
      <c r="E9" s="47">
        <v>6</v>
      </c>
      <c r="F9" s="48">
        <v>0</v>
      </c>
      <c r="G9" s="49">
        <f>E9*F9</f>
        <v>0</v>
      </c>
      <c r="H9" s="50"/>
      <c r="I9" s="51"/>
    </row>
    <row r="10" spans="1:9" s="55" customFormat="1" ht="26.4">
      <c r="A10" s="43" t="s">
        <v>54</v>
      </c>
      <c r="B10" s="44"/>
      <c r="C10" s="61" t="s">
        <v>128</v>
      </c>
      <c r="D10" s="46" t="s">
        <v>48</v>
      </c>
      <c r="E10" s="47">
        <v>6</v>
      </c>
      <c r="F10" s="48">
        <v>0</v>
      </c>
      <c r="G10" s="49">
        <f>E10*F10</f>
        <v>0</v>
      </c>
      <c r="H10" s="50"/>
      <c r="I10" s="51"/>
    </row>
    <row r="11" spans="1:9" s="55" customFormat="1">
      <c r="A11" s="52" t="s">
        <v>55</v>
      </c>
      <c r="B11" s="44"/>
      <c r="C11" s="53" t="s">
        <v>50</v>
      </c>
      <c r="D11" s="54"/>
      <c r="E11" s="47"/>
      <c r="F11" s="48"/>
      <c r="G11" s="49"/>
      <c r="H11" s="50"/>
      <c r="I11" s="51"/>
    </row>
    <row r="12" spans="1:9" s="55" customFormat="1">
      <c r="A12" s="43" t="s">
        <v>56</v>
      </c>
      <c r="B12" s="44"/>
      <c r="C12" s="62" t="s">
        <v>129</v>
      </c>
      <c r="D12" s="46" t="s">
        <v>66</v>
      </c>
      <c r="E12" s="47">
        <v>1</v>
      </c>
      <c r="F12" s="48">
        <f>SUM(G4:G11)*0.2</f>
        <v>0</v>
      </c>
      <c r="G12" s="49">
        <f>E12*F12</f>
        <v>0</v>
      </c>
      <c r="H12" s="50"/>
      <c r="I12" s="51"/>
    </row>
    <row r="13" spans="1:9" s="55" customFormat="1">
      <c r="A13" s="43"/>
      <c r="B13" s="44"/>
      <c r="C13" s="61"/>
      <c r="D13" s="46"/>
      <c r="E13" s="47"/>
      <c r="F13" s="48"/>
      <c r="G13" s="49"/>
      <c r="H13" s="50"/>
      <c r="I13" s="51"/>
    </row>
    <row r="14" spans="1:9" s="55" customFormat="1">
      <c r="A14" s="43"/>
      <c r="B14" s="44"/>
      <c r="C14" s="63" t="s">
        <v>69</v>
      </c>
      <c r="D14" s="64"/>
      <c r="E14" s="65"/>
      <c r="F14" s="66"/>
      <c r="G14" s="67">
        <f>SUM(G4:G13)</f>
        <v>0</v>
      </c>
      <c r="H14" s="68"/>
      <c r="I14" s="69"/>
    </row>
    <row r="15" spans="1:9" s="55" customFormat="1">
      <c r="A15" s="43"/>
      <c r="B15" s="44"/>
      <c r="C15" s="70"/>
      <c r="D15" s="54"/>
      <c r="E15" s="71"/>
      <c r="F15" s="48"/>
      <c r="G15" s="72"/>
      <c r="H15" s="73"/>
      <c r="I15" s="51"/>
    </row>
    <row r="16" spans="1:9" s="55" customFormat="1">
      <c r="A16" s="43"/>
      <c r="B16" s="44"/>
      <c r="C16" s="70"/>
      <c r="D16" s="54"/>
      <c r="E16" s="71"/>
      <c r="F16" s="48"/>
      <c r="G16" s="72"/>
      <c r="H16" s="73"/>
      <c r="I16" s="51"/>
    </row>
    <row r="17" spans="1:9" s="55" customFormat="1">
      <c r="A17" s="43"/>
      <c r="B17" s="44"/>
      <c r="C17" s="70"/>
      <c r="D17" s="54"/>
      <c r="E17" s="71"/>
      <c r="F17" s="48"/>
      <c r="G17" s="72"/>
      <c r="H17" s="73"/>
      <c r="I17" s="51"/>
    </row>
    <row r="18" spans="1:9" s="55" customFormat="1">
      <c r="A18" s="43"/>
      <c r="B18" s="44"/>
      <c r="C18" s="70"/>
      <c r="D18" s="54"/>
      <c r="E18" s="71"/>
      <c r="F18" s="48"/>
      <c r="G18" s="72"/>
      <c r="H18" s="73"/>
      <c r="I18" s="51"/>
    </row>
    <row r="19" spans="1:9" s="55" customFormat="1">
      <c r="A19" s="43"/>
      <c r="B19" s="44"/>
      <c r="C19" s="74" t="s">
        <v>70</v>
      </c>
      <c r="D19" s="59"/>
      <c r="E19" s="75"/>
      <c r="F19" s="48"/>
      <c r="G19" s="49"/>
      <c r="H19" s="50"/>
      <c r="I19" s="51"/>
    </row>
    <row r="20" spans="1:9" s="56" customFormat="1" ht="26.4">
      <c r="A20" s="43" t="s">
        <v>57</v>
      </c>
      <c r="B20" s="44"/>
      <c r="C20" s="61" t="s">
        <v>82</v>
      </c>
      <c r="D20" s="45" t="s">
        <v>71</v>
      </c>
      <c r="E20" s="75">
        <v>3</v>
      </c>
      <c r="F20" s="48">
        <v>0</v>
      </c>
      <c r="G20" s="48">
        <f>E20*F20</f>
        <v>0</v>
      </c>
      <c r="H20" s="57"/>
      <c r="I20" s="58"/>
    </row>
    <row r="21" spans="1:9" s="55" customFormat="1">
      <c r="A21" s="52" t="s">
        <v>58</v>
      </c>
      <c r="B21" s="44"/>
      <c r="C21" s="53" t="s">
        <v>50</v>
      </c>
      <c r="D21" s="54"/>
      <c r="E21" s="47"/>
      <c r="F21" s="48"/>
      <c r="G21" s="49"/>
      <c r="H21" s="50"/>
      <c r="I21" s="51"/>
    </row>
    <row r="22" spans="1:9" s="55" customFormat="1">
      <c r="A22" s="43"/>
      <c r="B22" s="44"/>
      <c r="C22" s="62"/>
      <c r="D22" s="46"/>
      <c r="E22" s="47"/>
      <c r="F22" s="48"/>
      <c r="G22" s="49"/>
      <c r="H22" s="50"/>
      <c r="I22" s="51"/>
    </row>
    <row r="23" spans="1:9" s="55" customFormat="1">
      <c r="A23" s="43"/>
      <c r="B23" s="44"/>
      <c r="C23" s="63" t="s">
        <v>73</v>
      </c>
      <c r="D23" s="64"/>
      <c r="E23" s="65"/>
      <c r="F23" s="66"/>
      <c r="G23" s="67">
        <f>SUM(G20:G22)</f>
        <v>0</v>
      </c>
      <c r="H23" s="68"/>
      <c r="I23" s="69"/>
    </row>
    <row r="24" spans="1:9" s="55" customFormat="1">
      <c r="A24" s="43"/>
      <c r="B24" s="44"/>
      <c r="C24" s="70"/>
      <c r="D24" s="54"/>
      <c r="E24" s="71"/>
      <c r="F24" s="48"/>
      <c r="G24" s="72"/>
      <c r="H24" s="73"/>
      <c r="I24" s="51"/>
    </row>
    <row r="25" spans="1:9" s="55" customFormat="1">
      <c r="A25" s="43"/>
      <c r="B25" s="44"/>
      <c r="C25" s="70"/>
      <c r="D25" s="54"/>
      <c r="E25" s="71"/>
      <c r="F25" s="48"/>
      <c r="G25" s="72"/>
      <c r="H25" s="73"/>
      <c r="I25" s="51"/>
    </row>
    <row r="26" spans="1:9" s="55" customFormat="1">
      <c r="A26" s="43"/>
      <c r="B26" s="44"/>
      <c r="C26" s="62"/>
      <c r="D26" s="46"/>
      <c r="E26" s="47"/>
      <c r="F26" s="48"/>
      <c r="G26" s="49"/>
      <c r="H26" s="50"/>
      <c r="I26" s="51"/>
    </row>
    <row r="27" spans="1:9" s="55" customFormat="1">
      <c r="A27" s="43"/>
      <c r="B27" s="44"/>
      <c r="C27" s="74" t="s">
        <v>74</v>
      </c>
      <c r="D27" s="59"/>
      <c r="E27" s="75"/>
      <c r="F27" s="48"/>
      <c r="G27" s="49"/>
      <c r="H27" s="50"/>
      <c r="I27" s="51"/>
    </row>
    <row r="28" spans="1:9" s="55" customFormat="1" ht="26.4">
      <c r="A28" s="43" t="s">
        <v>59</v>
      </c>
      <c r="B28" s="44"/>
      <c r="C28" s="46" t="s">
        <v>77</v>
      </c>
      <c r="D28" s="54" t="s">
        <v>71</v>
      </c>
      <c r="E28" s="47">
        <v>45</v>
      </c>
      <c r="F28" s="48">
        <v>0</v>
      </c>
      <c r="G28" s="49">
        <f t="shared" ref="G28" si="1">E28*F28</f>
        <v>0</v>
      </c>
      <c r="H28" s="50"/>
      <c r="I28" s="51"/>
    </row>
    <row r="29" spans="1:9" s="55" customFormat="1">
      <c r="A29" s="52" t="s">
        <v>60</v>
      </c>
      <c r="B29" s="44"/>
      <c r="C29" s="53" t="s">
        <v>50</v>
      </c>
      <c r="D29" s="54"/>
      <c r="E29" s="47"/>
      <c r="F29" s="48"/>
      <c r="G29" s="49"/>
      <c r="H29" s="50"/>
      <c r="I29" s="51"/>
    </row>
    <row r="31" spans="1:9" s="55" customFormat="1">
      <c r="A31" s="43"/>
      <c r="B31" s="44"/>
      <c r="C31" s="63" t="s">
        <v>79</v>
      </c>
      <c r="D31" s="64"/>
      <c r="E31" s="65"/>
      <c r="F31" s="66"/>
      <c r="G31" s="67">
        <f>SUM(G28:G30)</f>
        <v>0</v>
      </c>
      <c r="H31" s="68"/>
      <c r="I31" s="69"/>
    </row>
    <row r="32" spans="1:9" s="55" customFormat="1">
      <c r="A32" s="43"/>
      <c r="B32" s="44"/>
      <c r="C32" s="70"/>
      <c r="D32" s="54"/>
      <c r="E32" s="71"/>
      <c r="F32" s="48"/>
      <c r="G32" s="72"/>
      <c r="H32" s="73"/>
      <c r="I32" s="51"/>
    </row>
    <row r="33" spans="1:9" s="55" customFormat="1">
      <c r="A33" s="43"/>
      <c r="B33" s="44"/>
      <c r="C33" s="70"/>
      <c r="D33" s="54"/>
      <c r="E33" s="71"/>
      <c r="F33" s="48"/>
      <c r="G33" s="72"/>
      <c r="H33" s="73"/>
      <c r="I33" s="51"/>
    </row>
    <row r="34" spans="1:9" s="55" customFormat="1">
      <c r="A34" s="43"/>
      <c r="B34" s="44"/>
      <c r="C34" s="70"/>
      <c r="D34" s="54"/>
      <c r="E34" s="71"/>
      <c r="F34" s="48"/>
      <c r="G34" s="72"/>
      <c r="H34" s="73"/>
      <c r="I34" s="51"/>
    </row>
    <row r="35" spans="1:9" s="55" customFormat="1">
      <c r="A35" s="43"/>
      <c r="B35" s="44"/>
      <c r="C35" s="74" t="s">
        <v>130</v>
      </c>
      <c r="D35" s="59"/>
      <c r="E35" s="75"/>
      <c r="F35" s="48"/>
      <c r="G35" s="49"/>
      <c r="H35" s="50"/>
      <c r="I35" s="51"/>
    </row>
    <row r="36" spans="1:9" ht="41.25" customHeight="1">
      <c r="A36" s="79" t="s">
        <v>61</v>
      </c>
      <c r="C36" s="54" t="s">
        <v>135</v>
      </c>
      <c r="D36" s="54" t="s">
        <v>48</v>
      </c>
      <c r="E36" s="71">
        <v>1</v>
      </c>
      <c r="F36" s="48">
        <v>0</v>
      </c>
      <c r="G36" s="49">
        <f t="shared" ref="G36:G43" si="2">E36*F36</f>
        <v>0</v>
      </c>
      <c r="I36" s="89"/>
    </row>
    <row r="37" spans="1:9">
      <c r="A37" s="79" t="s">
        <v>62</v>
      </c>
      <c r="C37" s="54" t="s">
        <v>112</v>
      </c>
      <c r="D37" s="54" t="s">
        <v>48</v>
      </c>
      <c r="E37" s="71">
        <v>1</v>
      </c>
      <c r="F37" s="48">
        <v>0</v>
      </c>
      <c r="G37" s="49">
        <f t="shared" si="2"/>
        <v>0</v>
      </c>
      <c r="I37" s="89"/>
    </row>
    <row r="38" spans="1:9">
      <c r="A38" s="79" t="s">
        <v>63</v>
      </c>
      <c r="C38" s="54" t="s">
        <v>113</v>
      </c>
      <c r="D38" s="54" t="s">
        <v>48</v>
      </c>
      <c r="E38" s="71">
        <v>1</v>
      </c>
      <c r="F38" s="48">
        <v>0</v>
      </c>
      <c r="G38" s="49">
        <f t="shared" si="2"/>
        <v>0</v>
      </c>
      <c r="I38" s="89"/>
    </row>
    <row r="39" spans="1:9">
      <c r="A39" s="79" t="s">
        <v>64</v>
      </c>
      <c r="C39" s="54" t="s">
        <v>114</v>
      </c>
      <c r="D39" s="54" t="s">
        <v>48</v>
      </c>
      <c r="E39" s="71">
        <v>1</v>
      </c>
      <c r="F39" s="48">
        <v>0</v>
      </c>
      <c r="G39" s="49">
        <f t="shared" si="2"/>
        <v>0</v>
      </c>
      <c r="I39" s="89"/>
    </row>
    <row r="40" spans="1:9" s="55" customFormat="1">
      <c r="A40" s="52" t="s">
        <v>65</v>
      </c>
      <c r="B40" s="44"/>
      <c r="C40" s="53" t="s">
        <v>50</v>
      </c>
      <c r="D40" s="54"/>
      <c r="E40" s="47"/>
      <c r="F40" s="48"/>
      <c r="G40" s="49"/>
      <c r="H40" s="50"/>
      <c r="I40" s="51"/>
    </row>
    <row r="41" spans="1:9">
      <c r="A41" s="79" t="s">
        <v>67</v>
      </c>
      <c r="C41" s="54" t="s">
        <v>83</v>
      </c>
      <c r="D41" s="46" t="s">
        <v>71</v>
      </c>
      <c r="E41" s="47">
        <v>20</v>
      </c>
      <c r="F41" s="48">
        <v>0</v>
      </c>
      <c r="G41" s="49">
        <f t="shared" si="2"/>
        <v>0</v>
      </c>
      <c r="I41" s="89"/>
    </row>
    <row r="42" spans="1:9">
      <c r="A42" s="79" t="s">
        <v>68</v>
      </c>
      <c r="C42" s="54" t="s">
        <v>84</v>
      </c>
      <c r="D42" s="46" t="s">
        <v>66</v>
      </c>
      <c r="E42" s="71">
        <v>1</v>
      </c>
      <c r="F42" s="48">
        <v>0</v>
      </c>
      <c r="G42" s="49">
        <f t="shared" si="2"/>
        <v>0</v>
      </c>
      <c r="I42" s="89"/>
    </row>
    <row r="43" spans="1:9">
      <c r="A43" s="79" t="s">
        <v>131</v>
      </c>
      <c r="C43" s="54" t="s">
        <v>85</v>
      </c>
      <c r="D43" s="54" t="s">
        <v>86</v>
      </c>
      <c r="E43" s="71">
        <v>2</v>
      </c>
      <c r="F43" s="48">
        <v>0</v>
      </c>
      <c r="G43" s="49">
        <f t="shared" si="2"/>
        <v>0</v>
      </c>
      <c r="I43" s="89"/>
    </row>
    <row r="44" spans="1:9" ht="14.25" customHeight="1">
      <c r="A44" s="79" t="s">
        <v>72</v>
      </c>
      <c r="C44" s="54" t="s">
        <v>87</v>
      </c>
      <c r="D44" s="54" t="s">
        <v>66</v>
      </c>
      <c r="E44" s="71">
        <v>1</v>
      </c>
      <c r="F44" s="48">
        <v>0</v>
      </c>
      <c r="G44" s="49">
        <f>E44*F44</f>
        <v>0</v>
      </c>
      <c r="I44" s="89"/>
    </row>
    <row r="45" spans="1:9" ht="14.25" customHeight="1">
      <c r="A45" s="79" t="s">
        <v>75</v>
      </c>
      <c r="C45" s="54" t="s">
        <v>88</v>
      </c>
      <c r="D45" s="54" t="s">
        <v>66</v>
      </c>
      <c r="E45" s="71">
        <v>1</v>
      </c>
      <c r="F45" s="48">
        <v>0</v>
      </c>
      <c r="G45" s="49">
        <f>E45*F45</f>
        <v>0</v>
      </c>
      <c r="I45" s="89"/>
    </row>
    <row r="46" spans="1:9" ht="14.25" customHeight="1">
      <c r="A46" s="79" t="s">
        <v>76</v>
      </c>
      <c r="C46" s="54" t="s">
        <v>89</v>
      </c>
      <c r="D46" s="54" t="s">
        <v>48</v>
      </c>
      <c r="E46" s="71">
        <v>1</v>
      </c>
      <c r="F46" s="48">
        <v>0</v>
      </c>
      <c r="G46" s="49">
        <f>E46*F46</f>
        <v>0</v>
      </c>
      <c r="I46" s="89"/>
    </row>
    <row r="47" spans="1:9" s="55" customFormat="1">
      <c r="A47" s="52" t="s">
        <v>78</v>
      </c>
      <c r="B47" s="44"/>
      <c r="C47" s="53" t="s">
        <v>50</v>
      </c>
      <c r="D47" s="54"/>
      <c r="E47" s="47"/>
      <c r="F47" s="48"/>
      <c r="G47" s="49"/>
      <c r="H47" s="50"/>
      <c r="I47" s="51"/>
    </row>
    <row r="48" spans="1:9" s="55" customFormat="1">
      <c r="A48" s="43"/>
      <c r="B48" s="44"/>
      <c r="C48" s="70"/>
      <c r="D48" s="54"/>
      <c r="E48" s="71"/>
      <c r="F48" s="48"/>
      <c r="G48" s="72"/>
      <c r="H48" s="73"/>
      <c r="I48" s="51"/>
    </row>
    <row r="49" spans="1:9" s="55" customFormat="1">
      <c r="A49" s="43"/>
      <c r="B49" s="44"/>
      <c r="C49" s="63" t="s">
        <v>132</v>
      </c>
      <c r="D49" s="64"/>
      <c r="E49" s="65"/>
      <c r="F49" s="66"/>
      <c r="G49" s="67">
        <f>SUM(G36:G48)</f>
        <v>0</v>
      </c>
      <c r="H49" s="68"/>
      <c r="I49" s="69"/>
    </row>
    <row r="50" spans="1:9" s="55" customFormat="1">
      <c r="A50" s="43"/>
      <c r="B50" s="44"/>
      <c r="C50" s="70"/>
      <c r="D50" s="54"/>
      <c r="E50" s="71"/>
      <c r="F50" s="48"/>
      <c r="G50" s="72"/>
      <c r="H50" s="73"/>
      <c r="I50" s="51"/>
    </row>
    <row r="51" spans="1:9" s="42" customFormat="1" ht="12.75" customHeight="1">
      <c r="A51" s="40"/>
      <c r="B51" s="41"/>
      <c r="C51" s="166" t="s">
        <v>133</v>
      </c>
      <c r="D51" s="166"/>
      <c r="E51" s="166"/>
      <c r="F51" s="76"/>
      <c r="G51" s="77">
        <f>G14+G23+G31+G49</f>
        <v>0</v>
      </c>
      <c r="H51" s="76"/>
      <c r="I51" s="78"/>
    </row>
    <row r="52" spans="1:9">
      <c r="I52" s="89"/>
    </row>
    <row r="53" spans="1:9" s="92" customFormat="1" ht="12.75" customHeight="1">
      <c r="A53" s="90"/>
      <c r="B53" s="91"/>
      <c r="C53" s="168" t="s">
        <v>90</v>
      </c>
      <c r="D53" s="168"/>
      <c r="E53" s="168"/>
      <c r="F53" s="168"/>
      <c r="G53" s="168"/>
      <c r="H53" s="168"/>
      <c r="I53" s="168"/>
    </row>
    <row r="54" spans="1:9" s="55" customFormat="1" ht="66.599999999999994" customHeight="1">
      <c r="A54" s="43" t="s">
        <v>91</v>
      </c>
      <c r="B54" s="44"/>
      <c r="C54" s="45" t="s">
        <v>115</v>
      </c>
      <c r="D54" s="46" t="s">
        <v>66</v>
      </c>
      <c r="E54" s="47">
        <v>1</v>
      </c>
      <c r="F54" s="48">
        <v>0</v>
      </c>
      <c r="G54" s="49">
        <f t="shared" ref="G54" si="3">E54*F54</f>
        <v>0</v>
      </c>
      <c r="H54" s="50"/>
      <c r="I54" s="51"/>
    </row>
    <row r="55" spans="1:9" s="55" customFormat="1" ht="12.75" customHeight="1">
      <c r="A55" s="43"/>
      <c r="B55" s="44"/>
      <c r="C55" s="45"/>
      <c r="D55" s="46"/>
      <c r="E55" s="47"/>
      <c r="F55" s="48"/>
      <c r="G55" s="49"/>
      <c r="H55" s="50"/>
      <c r="I55" s="51"/>
    </row>
    <row r="56" spans="1:9">
      <c r="A56" s="84"/>
      <c r="B56" s="85"/>
      <c r="C56" s="93" t="s">
        <v>92</v>
      </c>
      <c r="D56" s="94"/>
      <c r="E56" s="94"/>
      <c r="F56" s="95"/>
      <c r="G56" s="95">
        <f>SUM(G54:G54)</f>
        <v>0</v>
      </c>
      <c r="H56" s="96"/>
      <c r="I56" s="97"/>
    </row>
    <row r="57" spans="1:9">
      <c r="A57" s="84"/>
      <c r="B57" s="85"/>
      <c r="C57" s="98"/>
      <c r="D57" s="99"/>
      <c r="E57" s="99"/>
      <c r="F57" s="100"/>
      <c r="G57" s="100"/>
      <c r="H57" s="101"/>
      <c r="I57" s="102"/>
    </row>
    <row r="58" spans="1:9">
      <c r="A58" s="84"/>
      <c r="B58" s="85"/>
      <c r="C58" s="98"/>
      <c r="D58" s="99"/>
      <c r="E58" s="99"/>
      <c r="F58" s="100"/>
      <c r="G58" s="100"/>
      <c r="H58" s="101"/>
      <c r="I58" s="102"/>
    </row>
    <row r="59" spans="1:9">
      <c r="A59" s="84"/>
      <c r="B59" s="85"/>
      <c r="C59" s="98"/>
      <c r="D59" s="99"/>
      <c r="E59" s="99"/>
      <c r="F59" s="100"/>
      <c r="G59" s="100"/>
      <c r="H59" s="101"/>
      <c r="I59" s="102"/>
    </row>
    <row r="60" spans="1:9" s="62" customFormat="1">
      <c r="A60" s="90"/>
      <c r="B60" s="91"/>
      <c r="C60" s="103" t="s">
        <v>93</v>
      </c>
      <c r="D60" s="104"/>
      <c r="E60" s="104"/>
      <c r="F60" s="105"/>
      <c r="G60" s="106"/>
      <c r="H60" s="107"/>
      <c r="I60" s="108"/>
    </row>
    <row r="61" spans="1:9" s="62" customFormat="1" ht="26.4">
      <c r="A61" s="84"/>
      <c r="B61" s="44"/>
      <c r="C61" s="86" t="s">
        <v>134</v>
      </c>
      <c r="D61" s="86" t="s">
        <v>66</v>
      </c>
      <c r="E61" s="86">
        <v>12</v>
      </c>
      <c r="F61" s="109">
        <v>0</v>
      </c>
      <c r="G61" s="49">
        <f>E61*F61</f>
        <v>0</v>
      </c>
      <c r="H61" s="87"/>
      <c r="I61" s="88"/>
    </row>
    <row r="62" spans="1:9" s="62" customFormat="1">
      <c r="A62" s="84"/>
      <c r="B62" s="44"/>
      <c r="C62" s="86"/>
      <c r="D62" s="86"/>
      <c r="E62" s="86"/>
      <c r="F62" s="109"/>
      <c r="G62" s="110"/>
      <c r="H62" s="87"/>
      <c r="I62" s="88"/>
    </row>
    <row r="63" spans="1:9" s="114" customFormat="1" ht="12.75" customHeight="1">
      <c r="A63" s="111"/>
      <c r="B63" s="112"/>
      <c r="C63" s="94" t="s">
        <v>94</v>
      </c>
      <c r="D63" s="94"/>
      <c r="E63" s="94"/>
      <c r="F63" s="95"/>
      <c r="G63" s="95">
        <f>SUM(G61:G62)</f>
        <v>0</v>
      </c>
      <c r="H63" s="113"/>
      <c r="I63" s="97"/>
    </row>
    <row r="64" spans="1:9">
      <c r="A64" s="115"/>
      <c r="B64" s="116"/>
      <c r="C64" s="117"/>
      <c r="D64" s="117"/>
      <c r="E64" s="117"/>
      <c r="F64" s="118"/>
      <c r="G64" s="49"/>
      <c r="H64" s="119"/>
    </row>
    <row r="65" spans="1:9">
      <c r="A65" s="115"/>
      <c r="B65" s="116"/>
      <c r="C65" s="117"/>
      <c r="D65" s="117"/>
      <c r="E65" s="117"/>
      <c r="F65" s="118"/>
      <c r="G65" s="49"/>
      <c r="H65" s="119"/>
    </row>
    <row r="66" spans="1:9">
      <c r="A66" s="115"/>
      <c r="B66" s="116"/>
      <c r="C66" s="117"/>
      <c r="D66" s="117"/>
      <c r="E66" s="117"/>
      <c r="F66" s="118"/>
      <c r="G66" s="49"/>
      <c r="H66" s="119"/>
    </row>
    <row r="67" spans="1:9" s="62" customFormat="1">
      <c r="A67" s="90"/>
      <c r="B67" s="91"/>
      <c r="C67" s="103" t="s">
        <v>95</v>
      </c>
      <c r="D67" s="104"/>
      <c r="E67" s="104"/>
      <c r="F67" s="105"/>
      <c r="G67" s="106"/>
      <c r="H67" s="107"/>
      <c r="I67" s="108"/>
    </row>
    <row r="68" spans="1:9" s="62" customFormat="1">
      <c r="A68" s="84"/>
      <c r="B68" s="44"/>
      <c r="C68" s="86" t="s">
        <v>96</v>
      </c>
      <c r="D68" s="86" t="s">
        <v>86</v>
      </c>
      <c r="E68" s="86">
        <v>15</v>
      </c>
      <c r="F68" s="109">
        <v>0</v>
      </c>
      <c r="G68" s="49">
        <f>E68*F68</f>
        <v>0</v>
      </c>
      <c r="H68" s="87"/>
      <c r="I68" s="88"/>
    </row>
    <row r="69" spans="1:9" s="62" customFormat="1">
      <c r="A69" s="84"/>
      <c r="B69" s="44"/>
      <c r="C69" s="86" t="s">
        <v>97</v>
      </c>
      <c r="D69" s="86" t="s">
        <v>86</v>
      </c>
      <c r="E69" s="86">
        <v>10</v>
      </c>
      <c r="F69" s="109">
        <v>0</v>
      </c>
      <c r="G69" s="49">
        <f>E69*F69</f>
        <v>0</v>
      </c>
      <c r="H69" s="87"/>
      <c r="I69" s="88"/>
    </row>
    <row r="70" spans="1:9" s="62" customFormat="1">
      <c r="A70" s="84"/>
      <c r="B70" s="44"/>
      <c r="C70" s="86"/>
      <c r="D70" s="86"/>
      <c r="E70" s="86"/>
      <c r="F70" s="109"/>
      <c r="G70" s="49"/>
      <c r="H70" s="87"/>
      <c r="I70" s="88"/>
    </row>
    <row r="71" spans="1:9" s="114" customFormat="1" ht="12.75" customHeight="1">
      <c r="A71" s="111"/>
      <c r="B71" s="112"/>
      <c r="C71" s="94" t="s">
        <v>98</v>
      </c>
      <c r="D71" s="94"/>
      <c r="E71" s="94"/>
      <c r="F71" s="95"/>
      <c r="G71" s="95">
        <f>SUM(G68:G69)</f>
        <v>0</v>
      </c>
      <c r="H71" s="113"/>
      <c r="I71" s="97"/>
    </row>
    <row r="72" spans="1:9" s="114" customFormat="1" ht="12.75" customHeight="1">
      <c r="A72" s="111"/>
      <c r="B72" s="112"/>
      <c r="C72" s="99"/>
      <c r="D72" s="99"/>
      <c r="E72" s="99"/>
      <c r="F72" s="100"/>
      <c r="G72" s="100"/>
      <c r="H72" s="120"/>
      <c r="I72" s="102"/>
    </row>
    <row r="73" spans="1:9" s="114" customFormat="1" ht="12.75" customHeight="1">
      <c r="A73" s="111"/>
      <c r="B73" s="112"/>
      <c r="C73" s="99"/>
      <c r="D73" s="99"/>
      <c r="E73" s="99"/>
      <c r="F73" s="100"/>
      <c r="G73" s="100"/>
      <c r="H73" s="120"/>
      <c r="I73" s="102"/>
    </row>
    <row r="74" spans="1:9" s="114" customFormat="1">
      <c r="A74" s="111"/>
      <c r="B74" s="112"/>
      <c r="C74" s="99"/>
      <c r="D74" s="99"/>
      <c r="E74" s="99"/>
      <c r="F74" s="100"/>
      <c r="G74" s="100"/>
      <c r="H74" s="120"/>
      <c r="I74" s="102"/>
    </row>
    <row r="75" spans="1:9" s="62" customFormat="1">
      <c r="A75" s="90"/>
      <c r="B75" s="91"/>
      <c r="C75" s="121" t="s">
        <v>99</v>
      </c>
      <c r="D75" s="104"/>
      <c r="E75" s="104"/>
      <c r="F75" s="105"/>
      <c r="G75" s="106"/>
      <c r="H75" s="107"/>
      <c r="I75" s="108"/>
    </row>
    <row r="76" spans="1:9" s="56" customFormat="1" ht="39.6">
      <c r="A76" s="122"/>
      <c r="B76" s="44"/>
      <c r="C76" s="45" t="s">
        <v>100</v>
      </c>
      <c r="D76" s="45" t="s">
        <v>101</v>
      </c>
      <c r="E76" s="123">
        <v>9</v>
      </c>
      <c r="F76" s="109">
        <v>0</v>
      </c>
      <c r="G76" s="49">
        <f>E76*F76</f>
        <v>0</v>
      </c>
      <c r="H76" s="57"/>
      <c r="I76" s="58"/>
    </row>
    <row r="77" spans="1:9" s="56" customFormat="1">
      <c r="A77" s="122"/>
      <c r="B77" s="44"/>
      <c r="C77" s="45"/>
      <c r="D77" s="45"/>
      <c r="E77" s="123"/>
      <c r="F77" s="109"/>
      <c r="G77" s="49"/>
      <c r="H77" s="57"/>
      <c r="I77" s="58"/>
    </row>
    <row r="78" spans="1:9" s="62" customFormat="1">
      <c r="A78" s="84"/>
      <c r="B78" s="85"/>
      <c r="C78" s="93" t="s">
        <v>102</v>
      </c>
      <c r="D78" s="94"/>
      <c r="E78" s="94"/>
      <c r="F78" s="95"/>
      <c r="G78" s="95">
        <f>SUM(G76:G76)</f>
        <v>0</v>
      </c>
      <c r="H78" s="96"/>
      <c r="I78" s="97"/>
    </row>
    <row r="79" spans="1:9" s="62" customFormat="1">
      <c r="A79" s="84"/>
      <c r="B79" s="85"/>
      <c r="C79" s="98"/>
      <c r="D79" s="99"/>
      <c r="E79" s="99"/>
      <c r="F79" s="100"/>
      <c r="G79" s="100"/>
      <c r="H79" s="101"/>
      <c r="I79" s="120"/>
    </row>
    <row r="80" spans="1:9" s="62" customFormat="1">
      <c r="A80" s="84"/>
      <c r="B80" s="85"/>
      <c r="C80" s="98"/>
      <c r="D80" s="99"/>
      <c r="E80" s="99"/>
      <c r="F80" s="100"/>
      <c r="G80" s="100"/>
      <c r="H80" s="101"/>
      <c r="I80" s="120"/>
    </row>
    <row r="81" spans="1:9" s="62" customFormat="1">
      <c r="A81" s="90"/>
      <c r="B81" s="91"/>
      <c r="C81" s="121" t="s">
        <v>103</v>
      </c>
      <c r="D81" s="104"/>
      <c r="E81" s="104"/>
      <c r="F81" s="105"/>
      <c r="G81" s="106"/>
      <c r="H81" s="107"/>
      <c r="I81" s="108"/>
    </row>
    <row r="82" spans="1:9" s="56" customFormat="1">
      <c r="A82" s="122"/>
      <c r="B82" s="44"/>
      <c r="C82" s="45" t="s">
        <v>116</v>
      </c>
      <c r="D82" s="45" t="s">
        <v>66</v>
      </c>
      <c r="E82" s="123">
        <v>1</v>
      </c>
      <c r="F82" s="109">
        <v>0</v>
      </c>
      <c r="G82" s="49">
        <f>E82*F82</f>
        <v>0</v>
      </c>
      <c r="H82" s="57"/>
      <c r="I82" s="58"/>
    </row>
    <row r="83" spans="1:9" s="56" customFormat="1">
      <c r="A83" s="122"/>
      <c r="B83" s="44"/>
      <c r="C83" s="45"/>
      <c r="D83" s="45"/>
      <c r="E83" s="123"/>
      <c r="F83" s="109"/>
      <c r="G83" s="49"/>
      <c r="H83" s="57"/>
      <c r="I83" s="58"/>
    </row>
    <row r="84" spans="1:9" s="62" customFormat="1">
      <c r="A84" s="84"/>
      <c r="B84" s="85"/>
      <c r="C84" s="93" t="s">
        <v>104</v>
      </c>
      <c r="D84" s="94"/>
      <c r="E84" s="94"/>
      <c r="F84" s="95"/>
      <c r="G84" s="95">
        <f>SUM(G82:G82)</f>
        <v>0</v>
      </c>
      <c r="H84" s="96"/>
      <c r="I84" s="97"/>
    </row>
    <row r="85" spans="1:9" s="62" customFormat="1">
      <c r="A85" s="84"/>
      <c r="B85" s="85"/>
      <c r="C85" s="98"/>
      <c r="D85" s="99"/>
      <c r="E85" s="99"/>
      <c r="F85" s="100"/>
      <c r="G85" s="100"/>
      <c r="H85" s="101"/>
      <c r="I85" s="120"/>
    </row>
    <row r="86" spans="1:9" s="62" customFormat="1">
      <c r="A86" s="84"/>
      <c r="B86" s="85"/>
      <c r="C86" s="98"/>
      <c r="D86" s="99"/>
      <c r="E86" s="99"/>
      <c r="F86" s="100"/>
      <c r="G86" s="100"/>
      <c r="H86" s="101"/>
      <c r="I86" s="120"/>
    </row>
    <row r="87" spans="1:9" s="62" customFormat="1">
      <c r="A87" s="84"/>
      <c r="B87" s="85"/>
      <c r="C87" s="98"/>
      <c r="D87" s="99"/>
      <c r="E87" s="99"/>
      <c r="F87" s="100"/>
      <c r="G87" s="100"/>
      <c r="H87" s="101"/>
      <c r="I87" s="120"/>
    </row>
    <row r="88" spans="1:9">
      <c r="A88" s="90"/>
      <c r="B88" s="124"/>
      <c r="C88" s="103" t="s">
        <v>105</v>
      </c>
      <c r="D88" s="125"/>
      <c r="E88" s="125"/>
      <c r="F88" s="106"/>
      <c r="G88" s="106"/>
      <c r="H88" s="126"/>
      <c r="I88" s="127"/>
    </row>
    <row r="89" spans="1:9" s="55" customFormat="1" ht="39.6">
      <c r="A89" s="122"/>
      <c r="B89" s="128"/>
      <c r="C89" s="46" t="s">
        <v>106</v>
      </c>
      <c r="D89" s="46" t="s">
        <v>107</v>
      </c>
      <c r="E89" s="46">
        <v>4</v>
      </c>
      <c r="F89" s="129">
        <v>0</v>
      </c>
      <c r="G89" s="49">
        <f>E89*F89</f>
        <v>0</v>
      </c>
      <c r="H89" s="50"/>
      <c r="I89" s="51"/>
    </row>
    <row r="90" spans="1:9" s="55" customFormat="1">
      <c r="A90" s="122"/>
      <c r="B90" s="128"/>
      <c r="C90" s="46" t="s">
        <v>108</v>
      </c>
      <c r="D90" s="46" t="s">
        <v>107</v>
      </c>
      <c r="E90" s="46">
        <v>2</v>
      </c>
      <c r="F90" s="129">
        <v>0</v>
      </c>
      <c r="G90" s="49">
        <f>E90*F90</f>
        <v>0</v>
      </c>
      <c r="H90" s="50"/>
      <c r="I90" s="51"/>
    </row>
    <row r="91" spans="1:9" s="55" customFormat="1">
      <c r="A91" s="122"/>
      <c r="B91" s="128"/>
      <c r="C91" s="94" t="s">
        <v>109</v>
      </c>
      <c r="D91" s="64"/>
      <c r="E91" s="64"/>
      <c r="F91" s="130"/>
      <c r="G91" s="95">
        <f>SUM(G89:G90)</f>
        <v>0</v>
      </c>
      <c r="H91" s="68"/>
      <c r="I91" s="69"/>
    </row>
    <row r="94" spans="1:9" s="42" customFormat="1" ht="12.75" customHeight="1">
      <c r="A94" s="40"/>
      <c r="B94" s="41"/>
      <c r="C94" s="166" t="s">
        <v>110</v>
      </c>
      <c r="D94" s="166"/>
      <c r="E94" s="166"/>
      <c r="F94" s="76"/>
      <c r="G94" s="77">
        <f>G51+G56+G63+G71+G78+G84+G91</f>
        <v>0</v>
      </c>
      <c r="H94" s="76"/>
      <c r="I94" s="78"/>
    </row>
  </sheetData>
  <mergeCells count="6">
    <mergeCell ref="C94:E94"/>
    <mergeCell ref="F1:F2"/>
    <mergeCell ref="G1:G2"/>
    <mergeCell ref="C3:I3"/>
    <mergeCell ref="C53:I53"/>
    <mergeCell ref="C51:E51"/>
  </mergeCells>
  <pageMargins left="0.70866141732283472" right="0.70866141732283472" top="0.78740157480314965" bottom="0.78740157480314965" header="0.31496062992125984" footer="0.31496062992125984"/>
  <pageSetup paperSize="9" firstPageNumber="2" orientation="landscape" useFirstPageNumber="1" r:id="rId1"/>
  <headerFooter>
    <oddHeader>&amp;RVzduchotechnika</oddHeader>
    <oddFooter>&amp;C&amp;P&amp;RBKB-SM-6461</oddFooter>
  </headerFooter>
  <rowBreaks count="1" manualBreakCount="1">
    <brk id="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5"/>
  <sheetViews>
    <sheetView workbookViewId="0">
      <selection activeCell="B19" sqref="B18:B19"/>
    </sheetView>
  </sheetViews>
  <sheetFormatPr defaultRowHeight="13.2"/>
  <cols>
    <col min="1" max="1" width="20.5546875" customWidth="1"/>
    <col min="2" max="2" width="40.6640625" customWidth="1"/>
    <col min="4" max="4" width="89.88671875" customWidth="1"/>
  </cols>
  <sheetData>
    <row r="1" spans="1:4">
      <c r="A1" t="s">
        <v>17</v>
      </c>
      <c r="B1" t="s">
        <v>117</v>
      </c>
    </row>
    <row r="2" spans="1:4">
      <c r="A2" t="s">
        <v>18</v>
      </c>
      <c r="B2" t="s">
        <v>118</v>
      </c>
    </row>
    <row r="3" spans="1:4">
      <c r="A3" t="s">
        <v>19</v>
      </c>
      <c r="B3" t="s">
        <v>35</v>
      </c>
    </row>
    <row r="4" spans="1:4">
      <c r="A4" t="s">
        <v>20</v>
      </c>
      <c r="B4" t="s">
        <v>35</v>
      </c>
    </row>
    <row r="5" spans="1:4">
      <c r="A5" t="s">
        <v>21</v>
      </c>
      <c r="B5" t="s">
        <v>119</v>
      </c>
    </row>
    <row r="6" spans="1:4">
      <c r="A6" t="s">
        <v>22</v>
      </c>
      <c r="B6" t="s">
        <v>120</v>
      </c>
    </row>
    <row r="7" spans="1:4" ht="39.6">
      <c r="A7" t="s">
        <v>23</v>
      </c>
      <c r="B7" s="26" t="s">
        <v>121</v>
      </c>
      <c r="D7" s="26"/>
    </row>
    <row r="8" spans="1:4">
      <c r="A8" t="s">
        <v>24</v>
      </c>
      <c r="B8" t="s">
        <v>122</v>
      </c>
    </row>
    <row r="10" spans="1:4">
      <c r="A10" t="s">
        <v>25</v>
      </c>
      <c r="B10" t="s">
        <v>31</v>
      </c>
    </row>
    <row r="11" spans="1:4">
      <c r="A11" t="s">
        <v>26</v>
      </c>
      <c r="B11" t="s">
        <v>32</v>
      </c>
    </row>
    <row r="12" spans="1:4">
      <c r="A12" t="s">
        <v>27</v>
      </c>
      <c r="B12" t="s">
        <v>123</v>
      </c>
    </row>
    <row r="13" spans="1:4">
      <c r="A13" t="s">
        <v>28</v>
      </c>
      <c r="B13" s="28">
        <v>43682</v>
      </c>
    </row>
    <row r="14" spans="1:4">
      <c r="A14" t="s">
        <v>29</v>
      </c>
      <c r="B14" t="s">
        <v>36</v>
      </c>
    </row>
    <row r="15" spans="1:4">
      <c r="A15" t="s">
        <v>30</v>
      </c>
      <c r="B15">
        <v>9</v>
      </c>
    </row>
  </sheetData>
  <phoneticPr fontId="9" type="noConversion"/>
  <pageMargins left="0.78740157499999996" right="0.78740157499999996" top="0.984251969" bottom="0.984251969"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15</vt:i4>
      </vt:variant>
    </vt:vector>
  </HeadingPairs>
  <TitlesOfParts>
    <vt:vector size="18" baseType="lpstr">
      <vt:lpstr>Titulni</vt:lpstr>
      <vt:lpstr>BKB-SM-6461</vt:lpstr>
      <vt:lpstr>Pomocny</vt:lpstr>
      <vt:lpstr>Akce</vt:lpstr>
      <vt:lpstr>CisloDok</vt:lpstr>
      <vt:lpstr>Datum</vt:lpstr>
      <vt:lpstr>Kontroloval</vt:lpstr>
      <vt:lpstr>Objednatel</vt:lpstr>
      <vt:lpstr>ObjednatelAdr</vt:lpstr>
      <vt:lpstr>ObjednatelMesto</vt:lpstr>
      <vt:lpstr>Titulni!Oblast_tisku</vt:lpstr>
      <vt:lpstr>Obsah</vt:lpstr>
      <vt:lpstr>Titulni!OLE_LINK3</vt:lpstr>
      <vt:lpstr>PocetA4</vt:lpstr>
      <vt:lpstr>Schvalil</vt:lpstr>
      <vt:lpstr>Stupen</vt:lpstr>
      <vt:lpstr>Zakazka</vt:lpstr>
      <vt:lpstr>ZakazkaBKB</vt:lpstr>
    </vt:vector>
  </TitlesOfParts>
  <Company>BKB Metal,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Specifikace materiálu</dc:title>
  <dc:creator>Lumír Novák</dc:creator>
  <cp:lastModifiedBy>Spunda</cp:lastModifiedBy>
  <cp:lastPrinted>2019-08-21T07:32:19Z</cp:lastPrinted>
  <dcterms:created xsi:type="dcterms:W3CDTF">1997-09-29T21:53:14Z</dcterms:created>
  <dcterms:modified xsi:type="dcterms:W3CDTF">2019-08-21T07:34:21Z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onto">
    <vt:lpwstr>97-09-000</vt:lpwstr>
  </property>
</Properties>
</file>